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pa\Project Accountant\MG\Web\spa\WORDPRESS\Finance.wustl.edu\"/>
    </mc:Choice>
  </mc:AlternateContent>
  <bookViews>
    <workbookView xWindow="0" yWindow="0" windowWidth="23040" windowHeight="10170" activeTab="3"/>
  </bookViews>
  <sheets>
    <sheet name="Instructions" sheetId="4" r:id="rId1"/>
    <sheet name="Basic" sheetId="1" r:id="rId2"/>
    <sheet name="with Equip" sheetId="2" r:id="rId3"/>
    <sheet name="with Subs" sheetId="3" r:id="rId4"/>
  </sheets>
  <definedNames>
    <definedName name="_xlnm.Print_Area" localSheetId="1">Basic!$B$3:$H$46</definedName>
  </definedNames>
  <calcPr calcId="162913"/>
</workbook>
</file>

<file path=xl/calcChain.xml><?xml version="1.0" encoding="utf-8"?>
<calcChain xmlns="http://schemas.openxmlformats.org/spreadsheetml/2006/main">
  <c r="G19" i="2" l="1"/>
  <c r="G20" i="2"/>
  <c r="H24" i="1"/>
  <c r="G24" i="3"/>
  <c r="G23" i="3"/>
  <c r="G22" i="3"/>
  <c r="G17" i="3"/>
  <c r="G16" i="3"/>
  <c r="G11" i="2" l="1"/>
  <c r="D44" i="1"/>
  <c r="D42" i="1"/>
  <c r="H25" i="1"/>
  <c r="H26" i="1"/>
  <c r="H20" i="1"/>
  <c r="H16" i="1"/>
  <c r="H14" i="1"/>
  <c r="H12" i="1"/>
  <c r="H11" i="1"/>
  <c r="F16" i="1"/>
  <c r="D16" i="1"/>
  <c r="E4" i="2" l="1"/>
  <c r="F17" i="1"/>
  <c r="K7" i="3" l="1"/>
  <c r="K6" i="3"/>
  <c r="E13" i="3"/>
  <c r="G6" i="3"/>
  <c r="G3" i="3"/>
  <c r="G2" i="3"/>
  <c r="J7" i="3"/>
  <c r="G3" i="2"/>
  <c r="G2" i="2"/>
  <c r="H13" i="1"/>
  <c r="E8" i="2" l="1"/>
  <c r="E6" i="2"/>
  <c r="E7" i="2" s="1"/>
  <c r="C8" i="2"/>
  <c r="C6" i="2"/>
  <c r="C7" i="2" s="1"/>
  <c r="F18" i="1" l="1"/>
  <c r="D18" i="1"/>
  <c r="D17" i="1"/>
  <c r="H18" i="1"/>
  <c r="H28" i="1" s="1"/>
  <c r="D46" i="1" l="1"/>
  <c r="F42" i="1" l="1"/>
  <c r="H42" i="1" s="1"/>
  <c r="H17" i="1"/>
  <c r="F44" i="1" l="1"/>
  <c r="H29" i="1"/>
  <c r="H30" i="1" s="1"/>
  <c r="J6" i="3"/>
  <c r="G8" i="3"/>
  <c r="E11" i="3"/>
  <c r="E12" i="3" s="1"/>
  <c r="G7" i="3"/>
  <c r="G9" i="3"/>
  <c r="G5" i="3"/>
  <c r="G5" i="2"/>
  <c r="G8" i="2" s="1"/>
  <c r="G22" i="2" s="1"/>
  <c r="G4" i="2"/>
  <c r="G12" i="2" s="1"/>
  <c r="G18" i="2" s="1"/>
  <c r="G11" i="3" l="1"/>
  <c r="G6" i="2"/>
  <c r="F46" i="1"/>
  <c r="H44" i="1"/>
  <c r="H46" i="1" s="1"/>
  <c r="D35" i="1"/>
  <c r="F34" i="1"/>
  <c r="C11" i="3"/>
  <c r="C12" i="3" s="1"/>
  <c r="G12" i="3" s="1"/>
  <c r="C13" i="3"/>
  <c r="G13" i="3" s="1"/>
  <c r="G27" i="3" s="1"/>
  <c r="G4" i="3"/>
  <c r="K8" i="3" l="1"/>
  <c r="G7" i="2"/>
  <c r="G13" i="2"/>
  <c r="G17" i="2" s="1"/>
  <c r="G18" i="3" l="1"/>
  <c r="G28" i="3" l="1"/>
  <c r="G29" i="3" s="1"/>
  <c r="G25" i="3"/>
  <c r="G23" i="2"/>
  <c r="G24" i="2" s="1"/>
  <c r="E34" i="3" l="1"/>
  <c r="C35" i="3"/>
  <c r="E29" i="2"/>
  <c r="C30" i="2"/>
</calcChain>
</file>

<file path=xl/sharedStrings.xml><?xml version="1.0" encoding="utf-8"?>
<sst xmlns="http://schemas.openxmlformats.org/spreadsheetml/2006/main" count="103" uniqueCount="58">
  <si>
    <t>Current Budget</t>
  </si>
  <si>
    <t>SC</t>
  </si>
  <si>
    <t>Title</t>
  </si>
  <si>
    <t>Free Balance</t>
  </si>
  <si>
    <t>OVERHEAD</t>
  </si>
  <si>
    <t>Total for Account:</t>
  </si>
  <si>
    <t>Total Direct:</t>
  </si>
  <si>
    <t>Total Indirect:</t>
  </si>
  <si>
    <t xml:space="preserve">Non OH bearing  Free balances </t>
  </si>
  <si>
    <t>Revised Direct Budget Balance</t>
  </si>
  <si>
    <t>Total Budget</t>
  </si>
  <si>
    <t>Revised Direct Budget Balance less buob 63</t>
  </si>
  <si>
    <t>Buob 63 Balance</t>
  </si>
  <si>
    <t>Current Indirect budget balance</t>
  </si>
  <si>
    <t>Revised Indirect budget balance</t>
  </si>
  <si>
    <t>Amount to be rebudgeted from direct into indirect</t>
  </si>
  <si>
    <t>MODULAR DIRECTS</t>
  </si>
  <si>
    <t>Budget Adjustment</t>
  </si>
  <si>
    <t>Other Expense</t>
  </si>
  <si>
    <t>Overhead</t>
  </si>
  <si>
    <t>Increase</t>
  </si>
  <si>
    <t>Decrease</t>
  </si>
  <si>
    <t>Budget Balance to Adjust</t>
  </si>
  <si>
    <t xml:space="preserve">OH for Subs on first </t>
  </si>
  <si>
    <t>Amt that still needs OH</t>
  </si>
  <si>
    <t>amt exl from OH</t>
  </si>
  <si>
    <t>Revised Direct Budget Balance less sub over $25k</t>
  </si>
  <si>
    <t>Sub over $25K budget balance</t>
  </si>
  <si>
    <t>You will need to use the Current Budget column and the GTD Actuals column to fill in the template.</t>
  </si>
  <si>
    <t>Please do not use the free balance column in FIS - you want to only use the current budget and the Grant to Date Acutals to calculate the free balance</t>
  </si>
  <si>
    <t>Total Direct</t>
  </si>
  <si>
    <t>Total Indirect</t>
  </si>
  <si>
    <t>Total Account</t>
  </si>
  <si>
    <t>Calculated Budget Balance</t>
  </si>
  <si>
    <t>Washington University</t>
  </si>
  <si>
    <t>Sponsored Projects Accounting</t>
  </si>
  <si>
    <t>Budget Reconciliation to NOA</t>
  </si>
  <si>
    <t>Category</t>
  </si>
  <si>
    <t>GTD Actual as of 6/30</t>
  </si>
  <si>
    <t>Directs (any category that bears OH)</t>
  </si>
  <si>
    <t>Salary - Group</t>
  </si>
  <si>
    <t>Other Group</t>
  </si>
  <si>
    <t>EQUIPMENT MOVABLE (or any other exluded catagories)</t>
  </si>
  <si>
    <t>Subcontract</t>
  </si>
  <si>
    <t>total amt to exclude from OH</t>
  </si>
  <si>
    <t>Go into budget summary in FIS and set the Fiscal Year to 2020 and "as of month" to 6 and select the LC 22 allocation for review</t>
  </si>
  <si>
    <t>this will allow you to get a true free balance without any encumbrances as encumbrances as of 6/30/20 will not get the new 57.5% OH rate applied when charged.</t>
  </si>
  <si>
    <t>F&amp;A Budget Recaculation for FY 2020 - Example</t>
  </si>
  <si>
    <t>Budget &amp; Actual Expense @6/30/2020 per FIS</t>
  </si>
  <si>
    <t>Year 01: 3/1/2019 - 2/28/2020</t>
  </si>
  <si>
    <t>Total Calculated Budget Balance as of 6/30/20</t>
  </si>
  <si>
    <t>Divide Budget Balance by 1.575</t>
  </si>
  <si>
    <t>Revised Indirect Budget balance (*.575)</t>
  </si>
  <si>
    <t>Actual Exp/Budget @6/30/2020</t>
  </si>
  <si>
    <t>Revised Budget for FY 2021</t>
  </si>
  <si>
    <t>Total Free Balance as of 6/30/20</t>
  </si>
  <si>
    <t>Revised Indirect Budget balance (G27*.575)</t>
  </si>
  <si>
    <t>GTD Actual (as of 6/30/20 after OH for June has ran)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</si>
</sst>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11"/>
      <color theme="0"/>
      <name val="Calibri"/>
      <family val="2"/>
      <scheme val="minor"/>
    </font>
    <font>
      <b/>
      <u val="singleAccounting"/>
      <sz val="10"/>
      <color theme="1"/>
      <name val="Arial"/>
      <family val="2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u val="singleAccounting"/>
      <sz val="10"/>
      <color rgb="FFFF0000"/>
      <name val="Cambria"/>
      <family val="1"/>
      <scheme val="major"/>
    </font>
    <font>
      <b/>
      <sz val="10"/>
      <color theme="9" tint="-0.249977111117893"/>
      <name val="Cambria"/>
      <family val="1"/>
      <scheme val="major"/>
    </font>
    <font>
      <b/>
      <sz val="10"/>
      <color rgb="FF0000FF"/>
      <name val="Cambria"/>
      <family val="1"/>
      <scheme val="major"/>
    </font>
    <font>
      <b/>
      <sz val="10"/>
      <color theme="6" tint="-0.249977111117893"/>
      <name val="Cambria"/>
      <family val="1"/>
      <scheme val="major"/>
    </font>
    <font>
      <b/>
      <u val="doubleAccounting"/>
      <sz val="10"/>
      <color theme="9" tint="-0.249977111117893"/>
      <name val="Cambria"/>
      <family val="1"/>
      <scheme val="major"/>
    </font>
    <font>
      <u val="doubleAccounting"/>
      <sz val="10"/>
      <color theme="1"/>
      <name val="Cambria"/>
      <family val="1"/>
      <scheme val="major"/>
    </font>
    <font>
      <b/>
      <u val="doubleAccounting"/>
      <sz val="10"/>
      <color rgb="FF0000FF"/>
      <name val="Cambria"/>
      <family val="1"/>
      <scheme val="major"/>
    </font>
    <font>
      <b/>
      <u val="doubleAccounting"/>
      <sz val="10"/>
      <color rgb="FFFF0000"/>
      <name val="Cambria"/>
      <family val="1"/>
      <scheme val="major"/>
    </font>
    <font>
      <sz val="10"/>
      <color rgb="FFFF0000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/>
      </patternFill>
    </fill>
    <fill>
      <patternFill patternType="solid">
        <fgColor theme="8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</cellStyleXfs>
  <cellXfs count="87">
    <xf numFmtId="0" fontId="0" fillId="0" borderId="0" xfId="0"/>
    <xf numFmtId="0" fontId="3" fillId="0" borderId="0" xfId="0" applyFont="1"/>
    <xf numFmtId="43" fontId="3" fillId="0" borderId="0" xfId="1" applyFont="1"/>
    <xf numFmtId="0" fontId="2" fillId="0" borderId="0" xfId="0" applyFont="1"/>
    <xf numFmtId="10" fontId="2" fillId="0" borderId="0" xfId="0" applyNumberFormat="1" applyFont="1"/>
    <xf numFmtId="9" fontId="2" fillId="0" borderId="0" xfId="0" applyNumberFormat="1" applyFont="1"/>
    <xf numFmtId="44" fontId="2" fillId="0" borderId="0" xfId="2" applyFont="1"/>
    <xf numFmtId="0" fontId="2" fillId="0" borderId="0" xfId="0" applyFont="1" applyAlignment="1">
      <alignment horizontal="right"/>
    </xf>
    <xf numFmtId="44" fontId="6" fillId="0" borderId="0" xfId="2" applyFont="1"/>
    <xf numFmtId="44" fontId="4" fillId="0" borderId="0" xfId="2" applyFont="1"/>
    <xf numFmtId="0" fontId="7" fillId="0" borderId="0" xfId="0" applyFont="1"/>
    <xf numFmtId="0" fontId="8" fillId="0" borderId="0" xfId="0" applyFont="1"/>
    <xf numFmtId="43" fontId="8" fillId="0" borderId="0" xfId="1" applyFont="1"/>
    <xf numFmtId="0" fontId="9" fillId="0" borderId="0" xfId="0" applyFont="1"/>
    <xf numFmtId="0" fontId="9" fillId="2" borderId="9" xfId="0" applyFont="1" applyFill="1" applyBorder="1" applyAlignment="1">
      <alignment horizontal="centerContinuous"/>
    </xf>
    <xf numFmtId="0" fontId="9" fillId="2" borderId="10" xfId="0" applyFont="1" applyFill="1" applyBorder="1" applyAlignment="1">
      <alignment horizontal="centerContinuous"/>
    </xf>
    <xf numFmtId="43" fontId="9" fillId="2" borderId="10" xfId="1" applyFont="1" applyFill="1" applyBorder="1" applyAlignment="1">
      <alignment horizontal="centerContinuous"/>
    </xf>
    <xf numFmtId="43" fontId="9" fillId="2" borderId="11" xfId="1" applyFont="1" applyFill="1" applyBorder="1" applyAlignment="1">
      <alignment horizontal="centerContinuous"/>
    </xf>
    <xf numFmtId="0" fontId="9" fillId="2" borderId="1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Continuous"/>
    </xf>
    <xf numFmtId="43" fontId="9" fillId="2" borderId="4" xfId="1" applyFont="1" applyFill="1" applyBorder="1" applyAlignment="1">
      <alignment horizontal="centerContinuous"/>
    </xf>
    <xf numFmtId="43" fontId="9" fillId="2" borderId="12" xfId="1" applyFont="1" applyFill="1" applyBorder="1" applyAlignment="1">
      <alignment horizontal="centerContinuous"/>
    </xf>
    <xf numFmtId="0" fontId="9" fillId="0" borderId="1" xfId="0" applyFont="1" applyBorder="1" applyAlignment="1">
      <alignment horizontal="center" vertical="center" wrapText="1"/>
    </xf>
    <xf numFmtId="43" fontId="10" fillId="7" borderId="1" xfId="4" applyNumberFormat="1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43" fontId="10" fillId="6" borderId="1" xfId="3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43" fontId="8" fillId="0" borderId="1" xfId="1" applyFont="1" applyBorder="1" applyAlignment="1">
      <alignment wrapText="1"/>
    </xf>
    <xf numFmtId="43" fontId="8" fillId="0" borderId="5" xfId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1" fillId="0" borderId="1" xfId="0" applyFont="1" applyBorder="1" applyAlignment="1">
      <alignment vertical="top"/>
    </xf>
    <xf numFmtId="43" fontId="12" fillId="0" borderId="3" xfId="1" applyFont="1" applyBorder="1" applyAlignment="1">
      <alignment wrapText="1"/>
    </xf>
    <xf numFmtId="43" fontId="13" fillId="0" borderId="1" xfId="1" applyFont="1" applyBorder="1" applyAlignment="1">
      <alignment wrapText="1"/>
    </xf>
    <xf numFmtId="43" fontId="11" fillId="0" borderId="0" xfId="1" applyFont="1"/>
    <xf numFmtId="164" fontId="8" fillId="0" borderId="4" xfId="1" applyNumberFormat="1" applyFont="1" applyBorder="1"/>
    <xf numFmtId="164" fontId="8" fillId="0" borderId="0" xfId="1" applyNumberFormat="1" applyFont="1"/>
    <xf numFmtId="43" fontId="14" fillId="0" borderId="0" xfId="1" applyFont="1"/>
    <xf numFmtId="43" fontId="14" fillId="0" borderId="4" xfId="1" applyFont="1" applyBorder="1"/>
    <xf numFmtId="0" fontId="8" fillId="0" borderId="0" xfId="0" applyFont="1" applyAlignment="1">
      <alignment horizontal="center"/>
    </xf>
    <xf numFmtId="43" fontId="8" fillId="0" borderId="4" xfId="1" applyFont="1" applyBorder="1"/>
    <xf numFmtId="0" fontId="8" fillId="0" borderId="0" xfId="0" applyFont="1" applyAlignment="1">
      <alignment horizontal="left"/>
    </xf>
    <xf numFmtId="43" fontId="15" fillId="0" borderId="0" xfId="1" applyFont="1"/>
    <xf numFmtId="0" fontId="9" fillId="0" borderId="6" xfId="0" applyFont="1" applyBorder="1"/>
    <xf numFmtId="43" fontId="9" fillId="0" borderId="6" xfId="1" applyFont="1" applyBorder="1"/>
    <xf numFmtId="43" fontId="8" fillId="0" borderId="0" xfId="1" applyFont="1" applyBorder="1"/>
    <xf numFmtId="0" fontId="8" fillId="0" borderId="6" xfId="0" applyFont="1" applyBorder="1"/>
    <xf numFmtId="43" fontId="8" fillId="0" borderId="6" xfId="1" applyFont="1" applyBorder="1"/>
    <xf numFmtId="43" fontId="15" fillId="0" borderId="6" xfId="1" applyFont="1" applyBorder="1"/>
    <xf numFmtId="0" fontId="9" fillId="3" borderId="9" xfId="0" applyFont="1" applyFill="1" applyBorder="1" applyAlignment="1">
      <alignment horizontal="centerContinuous"/>
    </xf>
    <xf numFmtId="43" fontId="9" fillId="3" borderId="10" xfId="1" applyFont="1" applyFill="1" applyBorder="1" applyAlignment="1">
      <alignment horizontal="centerContinuous"/>
    </xf>
    <xf numFmtId="43" fontId="9" fillId="3" borderId="11" xfId="1" applyFont="1" applyFill="1" applyBorder="1" applyAlignment="1">
      <alignment horizontal="centerContinuous"/>
    </xf>
    <xf numFmtId="0" fontId="8" fillId="0" borderId="9" xfId="0" applyFont="1" applyBorder="1"/>
    <xf numFmtId="43" fontId="8" fillId="0" borderId="11" xfId="1" applyFont="1" applyBorder="1"/>
    <xf numFmtId="0" fontId="9" fillId="0" borderId="6" xfId="0" applyFont="1" applyBorder="1" applyAlignment="1">
      <alignment horizontal="center"/>
    </xf>
    <xf numFmtId="43" fontId="9" fillId="0" borderId="6" xfId="1" applyFont="1" applyBorder="1" applyAlignment="1">
      <alignment horizontal="center" wrapText="1"/>
    </xf>
    <xf numFmtId="43" fontId="9" fillId="0" borderId="0" xfId="1" applyFont="1" applyAlignment="1">
      <alignment wrapText="1"/>
    </xf>
    <xf numFmtId="43" fontId="9" fillId="0" borderId="0" xfId="1" applyFont="1" applyBorder="1" applyAlignment="1">
      <alignment horizontal="center" wrapText="1"/>
    </xf>
    <xf numFmtId="43" fontId="9" fillId="0" borderId="0" xfId="1" applyFont="1" applyBorder="1" applyAlignment="1">
      <alignment wrapText="1"/>
    </xf>
    <xf numFmtId="43" fontId="13" fillId="0" borderId="0" xfId="1" applyFont="1"/>
    <xf numFmtId="43" fontId="13" fillId="0" borderId="4" xfId="1" applyFont="1" applyBorder="1"/>
    <xf numFmtId="43" fontId="11" fillId="0" borderId="4" xfId="1" applyFont="1" applyBorder="1"/>
    <xf numFmtId="0" fontId="8" fillId="0" borderId="0" xfId="0" applyFont="1" applyAlignment="1">
      <alignment horizontal="right"/>
    </xf>
    <xf numFmtId="43" fontId="16" fillId="0" borderId="0" xfId="1" applyFont="1"/>
    <xf numFmtId="43" fontId="17" fillId="0" borderId="0" xfId="1" applyFont="1"/>
    <xf numFmtId="43" fontId="18" fillId="0" borderId="0" xfId="1" applyFont="1"/>
    <xf numFmtId="43" fontId="19" fillId="0" borderId="0" xfId="1" applyFont="1"/>
    <xf numFmtId="0" fontId="8" fillId="2" borderId="1" xfId="0" applyFont="1" applyFill="1" applyBorder="1" applyAlignment="1">
      <alignment wrapText="1"/>
    </xf>
    <xf numFmtId="43" fontId="8" fillId="2" borderId="1" xfId="1" applyFont="1" applyFill="1" applyBorder="1" applyAlignment="1">
      <alignment wrapText="1"/>
    </xf>
    <xf numFmtId="43" fontId="8" fillId="0" borderId="2" xfId="1" applyFont="1" applyBorder="1" applyAlignment="1">
      <alignment wrapText="1"/>
    </xf>
    <xf numFmtId="0" fontId="11" fillId="0" borderId="1" xfId="0" applyFont="1" applyBorder="1" applyAlignment="1"/>
    <xf numFmtId="43" fontId="8" fillId="0" borderId="0" xfId="0" applyNumberFormat="1" applyFont="1"/>
    <xf numFmtId="43" fontId="20" fillId="0" borderId="0" xfId="1" applyFont="1"/>
    <xf numFmtId="0" fontId="8" fillId="2" borderId="0" xfId="0" applyFont="1" applyFill="1"/>
    <xf numFmtId="43" fontId="8" fillId="2" borderId="0" xfId="1" applyFont="1" applyFill="1"/>
    <xf numFmtId="43" fontId="8" fillId="0" borderId="1" xfId="1" applyFont="1" applyFill="1" applyBorder="1" applyAlignment="1">
      <alignment wrapText="1"/>
    </xf>
    <xf numFmtId="43" fontId="8" fillId="2" borderId="2" xfId="1" applyFont="1" applyFill="1" applyBorder="1" applyAlignment="1">
      <alignment wrapText="1"/>
    </xf>
    <xf numFmtId="43" fontId="8" fillId="5" borderId="0" xfId="0" applyNumberFormat="1" applyFont="1" applyFill="1"/>
    <xf numFmtId="43" fontId="8" fillId="4" borderId="0" xfId="0" applyNumberFormat="1" applyFont="1" applyFill="1"/>
    <xf numFmtId="43" fontId="8" fillId="0" borderId="8" xfId="1" applyFont="1" applyBorder="1" applyAlignment="1">
      <alignment wrapText="1"/>
    </xf>
    <xf numFmtId="0" fontId="8" fillId="0" borderId="7" xfId="0" applyFont="1" applyBorder="1" applyAlignment="1">
      <alignment wrapText="1"/>
    </xf>
    <xf numFmtId="43" fontId="8" fillId="0" borderId="6" xfId="1" applyFont="1" applyBorder="1" applyAlignment="1">
      <alignment wrapText="1"/>
    </xf>
    <xf numFmtId="0" fontId="11" fillId="0" borderId="7" xfId="0" applyFont="1" applyBorder="1" applyAlignment="1"/>
    <xf numFmtId="43" fontId="12" fillId="0" borderId="6" xfId="1" applyFont="1" applyBorder="1" applyAlignment="1">
      <alignment wrapText="1"/>
    </xf>
    <xf numFmtId="43" fontId="8" fillId="0" borderId="3" xfId="1" applyFont="1" applyBorder="1" applyAlignment="1">
      <alignment wrapText="1"/>
    </xf>
    <xf numFmtId="43" fontId="8" fillId="5" borderId="4" xfId="1" applyFont="1" applyFill="1" applyBorder="1"/>
    <xf numFmtId="43" fontId="8" fillId="4" borderId="0" xfId="1" applyFont="1" applyFill="1"/>
  </cellXfs>
  <cellStyles count="5">
    <cellStyle name="Accent4" xfId="3" builtinId="41"/>
    <cellStyle name="Accent5" xfId="4" builtinId="45"/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19" sqref="A19"/>
    </sheetView>
  </sheetViews>
  <sheetFormatPr defaultRowHeight="14.25" x14ac:dyDescent="0.2"/>
  <cols>
    <col min="1" max="1" width="145.7109375" style="10" bestFit="1" customWidth="1"/>
    <col min="2" max="16384" width="9.140625" style="10"/>
  </cols>
  <sheetData>
    <row r="1" spans="1:1" x14ac:dyDescent="0.2">
      <c r="A1" s="10" t="s">
        <v>45</v>
      </c>
    </row>
    <row r="2" spans="1:1" x14ac:dyDescent="0.2">
      <c r="A2" s="10" t="s">
        <v>28</v>
      </c>
    </row>
    <row r="3" spans="1:1" x14ac:dyDescent="0.2">
      <c r="A3" s="10" t="s">
        <v>29</v>
      </c>
    </row>
    <row r="4" spans="1:1" x14ac:dyDescent="0.2">
      <c r="A4" s="10" t="s">
        <v>46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opLeftCell="A11" workbookViewId="0">
      <selection activeCell="H26" sqref="H26"/>
    </sheetView>
  </sheetViews>
  <sheetFormatPr defaultColWidth="9.140625" defaultRowHeight="12.75" x14ac:dyDescent="0.2"/>
  <cols>
    <col min="1" max="1" width="9.140625" style="1"/>
    <col min="2" max="2" width="6.42578125" style="1" customWidth="1"/>
    <col min="3" max="3" width="33.85546875" style="1" customWidth="1"/>
    <col min="4" max="4" width="13.7109375" style="2" bestFit="1" customWidth="1"/>
    <col min="5" max="5" width="1.7109375" style="2" customWidth="1"/>
    <col min="6" max="6" width="12.42578125" style="2" bestFit="1" customWidth="1"/>
    <col min="7" max="7" width="1.85546875" style="2" customWidth="1"/>
    <col min="8" max="8" width="13.5703125" style="2" bestFit="1" customWidth="1"/>
    <col min="9" max="9" width="9.140625" style="1"/>
    <col min="10" max="10" width="12.28515625" style="1" bestFit="1" customWidth="1"/>
    <col min="11" max="11" width="12.28515625" style="1" customWidth="1"/>
    <col min="12" max="12" width="12.28515625" style="1" bestFit="1" customWidth="1"/>
    <col min="13" max="16384" width="9.140625" style="1"/>
  </cols>
  <sheetData>
    <row r="1" spans="1:13" x14ac:dyDescent="0.2">
      <c r="A1" s="11"/>
      <c r="B1" s="11"/>
      <c r="C1" s="11"/>
      <c r="D1" s="12"/>
      <c r="E1" s="12"/>
      <c r="F1" s="12"/>
      <c r="G1" s="12"/>
      <c r="H1" s="12"/>
    </row>
    <row r="2" spans="1:13" x14ac:dyDescent="0.2">
      <c r="A2" s="11"/>
      <c r="B2" s="11"/>
      <c r="C2" s="11"/>
      <c r="D2" s="12"/>
      <c r="E2" s="12"/>
      <c r="F2" s="12"/>
      <c r="G2" s="12"/>
      <c r="H2" s="12"/>
    </row>
    <row r="3" spans="1:13" x14ac:dyDescent="0.2">
      <c r="A3" s="11"/>
      <c r="B3" s="13" t="s">
        <v>34</v>
      </c>
      <c r="C3" s="11"/>
      <c r="D3" s="12"/>
      <c r="E3" s="12"/>
      <c r="F3" s="12"/>
      <c r="G3" s="12"/>
      <c r="H3" s="12"/>
    </row>
    <row r="4" spans="1:13" x14ac:dyDescent="0.2">
      <c r="A4" s="11"/>
      <c r="B4" s="13" t="s">
        <v>35</v>
      </c>
      <c r="C4" s="11"/>
      <c r="D4" s="12"/>
      <c r="E4" s="12"/>
      <c r="F4" s="12"/>
      <c r="G4" s="12"/>
      <c r="H4" s="12"/>
    </row>
    <row r="5" spans="1:13" x14ac:dyDescent="0.2">
      <c r="A5" s="11"/>
      <c r="B5" s="13" t="s">
        <v>47</v>
      </c>
      <c r="C5" s="11"/>
      <c r="D5" s="12"/>
      <c r="E5" s="12"/>
      <c r="F5" s="12"/>
      <c r="G5" s="12"/>
      <c r="H5" s="12"/>
    </row>
    <row r="6" spans="1:13" x14ac:dyDescent="0.2">
      <c r="A6" s="11"/>
      <c r="B6" s="11"/>
      <c r="C6" s="11"/>
      <c r="D6" s="12"/>
      <c r="E6" s="12"/>
      <c r="F6" s="12"/>
      <c r="G6" s="12"/>
      <c r="H6" s="12"/>
    </row>
    <row r="7" spans="1:13" x14ac:dyDescent="0.2">
      <c r="A7" s="11"/>
      <c r="B7" s="11"/>
      <c r="C7" s="11"/>
      <c r="D7" s="12"/>
      <c r="E7" s="12"/>
      <c r="F7" s="12"/>
      <c r="G7" s="12"/>
      <c r="H7" s="12"/>
    </row>
    <row r="8" spans="1:13" x14ac:dyDescent="0.2">
      <c r="A8" s="11"/>
      <c r="B8" s="14" t="s">
        <v>48</v>
      </c>
      <c r="C8" s="15"/>
      <c r="D8" s="16"/>
      <c r="E8" s="16"/>
      <c r="F8" s="16"/>
      <c r="G8" s="16"/>
      <c r="H8" s="17"/>
    </row>
    <row r="9" spans="1:13" ht="14.45" customHeight="1" x14ac:dyDescent="0.2">
      <c r="A9" s="11"/>
      <c r="B9" s="18" t="s">
        <v>49</v>
      </c>
      <c r="C9" s="19"/>
      <c r="D9" s="20"/>
      <c r="E9" s="20"/>
      <c r="F9" s="20"/>
      <c r="G9" s="20"/>
      <c r="H9" s="21"/>
    </row>
    <row r="10" spans="1:13" ht="38.25" x14ac:dyDescent="0.2">
      <c r="A10" s="11"/>
      <c r="B10" s="22" t="s">
        <v>1</v>
      </c>
      <c r="C10" s="22" t="s">
        <v>2</v>
      </c>
      <c r="D10" s="23" t="s">
        <v>0</v>
      </c>
      <c r="E10" s="24"/>
      <c r="F10" s="25" t="s">
        <v>38</v>
      </c>
      <c r="G10" s="24"/>
      <c r="H10" s="24" t="s">
        <v>33</v>
      </c>
    </row>
    <row r="11" spans="1:13" ht="18" customHeight="1" x14ac:dyDescent="0.2">
      <c r="A11" s="11"/>
      <c r="B11" s="26"/>
      <c r="C11" s="27" t="s">
        <v>40</v>
      </c>
      <c r="D11" s="28">
        <v>282386.99</v>
      </c>
      <c r="E11" s="28"/>
      <c r="F11" s="28">
        <v>208740.42</v>
      </c>
      <c r="G11" s="28"/>
      <c r="H11" s="28">
        <f>+D11-F11</f>
        <v>73646.569999999978</v>
      </c>
      <c r="I11" s="3"/>
      <c r="J11" s="4"/>
      <c r="K11" s="3"/>
      <c r="L11" s="5"/>
      <c r="M11" s="3"/>
    </row>
    <row r="12" spans="1:13" ht="18" customHeight="1" x14ac:dyDescent="0.35">
      <c r="A12" s="11"/>
      <c r="B12" s="26"/>
      <c r="C12" s="27" t="s">
        <v>41</v>
      </c>
      <c r="D12" s="28">
        <v>97613.01</v>
      </c>
      <c r="E12" s="28"/>
      <c r="F12" s="28">
        <v>56424.93</v>
      </c>
      <c r="G12" s="28"/>
      <c r="H12" s="28">
        <f>+D12-F12</f>
        <v>41188.079999999994</v>
      </c>
      <c r="I12" s="3"/>
      <c r="J12" s="8"/>
      <c r="K12" s="6"/>
      <c r="L12" s="8"/>
      <c r="M12" s="3"/>
    </row>
    <row r="13" spans="1:13" ht="18" customHeight="1" x14ac:dyDescent="0.2">
      <c r="A13" s="11"/>
      <c r="B13" s="26">
        <v>87</v>
      </c>
      <c r="C13" s="27" t="s">
        <v>16</v>
      </c>
      <c r="D13" s="28"/>
      <c r="E13" s="29"/>
      <c r="F13" s="28"/>
      <c r="G13" s="29"/>
      <c r="H13" s="28">
        <f t="shared" ref="H13" si="0">+D13-F13</f>
        <v>0</v>
      </c>
      <c r="I13" s="7"/>
      <c r="J13" s="6"/>
      <c r="K13" s="7"/>
      <c r="L13" s="6"/>
      <c r="M13" s="9"/>
    </row>
    <row r="14" spans="1:13" ht="18" customHeight="1" x14ac:dyDescent="0.2">
      <c r="A14" s="11"/>
      <c r="B14" s="26">
        <v>83</v>
      </c>
      <c r="C14" s="27" t="s">
        <v>4</v>
      </c>
      <c r="D14" s="28">
        <v>199500</v>
      </c>
      <c r="E14" s="29"/>
      <c r="F14" s="28">
        <v>139211.81</v>
      </c>
      <c r="G14" s="29"/>
      <c r="H14" s="28">
        <f>+D14-F14</f>
        <v>60288.19</v>
      </c>
      <c r="I14" s="7"/>
      <c r="J14" s="6"/>
      <c r="K14" s="7"/>
      <c r="L14" s="6"/>
      <c r="M14" s="9"/>
    </row>
    <row r="15" spans="1:13" x14ac:dyDescent="0.2">
      <c r="A15" s="11"/>
      <c r="B15" s="26"/>
      <c r="C15" s="30"/>
      <c r="D15" s="28"/>
      <c r="E15" s="29"/>
      <c r="F15" s="28"/>
      <c r="G15" s="29"/>
      <c r="H15" s="28"/>
    </row>
    <row r="16" spans="1:13" ht="21" customHeight="1" x14ac:dyDescent="0.35">
      <c r="A16" s="11"/>
      <c r="B16" s="30"/>
      <c r="C16" s="31" t="s">
        <v>5</v>
      </c>
      <c r="D16" s="32">
        <f>SUM(D11:D15)</f>
        <v>579500</v>
      </c>
      <c r="E16" s="32"/>
      <c r="F16" s="32">
        <f>SUM(F11:F15)</f>
        <v>404377.16000000003</v>
      </c>
      <c r="G16" s="32"/>
      <c r="H16" s="32">
        <f>SUM(H11:H15)</f>
        <v>175122.83999999997</v>
      </c>
    </row>
    <row r="17" spans="1:8" ht="15" customHeight="1" x14ac:dyDescent="0.2">
      <c r="A17" s="11"/>
      <c r="B17" s="30"/>
      <c r="C17" s="30" t="s">
        <v>6</v>
      </c>
      <c r="D17" s="28">
        <f>+D16-D14</f>
        <v>380000</v>
      </c>
      <c r="E17" s="28"/>
      <c r="F17" s="33">
        <f>+F16-F14</f>
        <v>265165.35000000003</v>
      </c>
      <c r="G17" s="28"/>
      <c r="H17" s="28">
        <f>+H16-H14</f>
        <v>114834.64999999997</v>
      </c>
    </row>
    <row r="18" spans="1:8" ht="15" customHeight="1" x14ac:dyDescent="0.2">
      <c r="A18" s="11"/>
      <c r="B18" s="30"/>
      <c r="C18" s="30" t="s">
        <v>7</v>
      </c>
      <c r="D18" s="28">
        <f>+D14</f>
        <v>199500</v>
      </c>
      <c r="E18" s="28"/>
      <c r="F18" s="33">
        <f>+F14</f>
        <v>139211.81</v>
      </c>
      <c r="G18" s="28"/>
      <c r="H18" s="28">
        <f>+H14</f>
        <v>60288.19</v>
      </c>
    </row>
    <row r="19" spans="1:8" x14ac:dyDescent="0.2">
      <c r="A19" s="11"/>
      <c r="B19" s="11"/>
      <c r="C19" s="11"/>
      <c r="D19" s="12"/>
      <c r="E19" s="12"/>
      <c r="F19" s="12"/>
      <c r="G19" s="12"/>
      <c r="H19" s="12"/>
    </row>
    <row r="20" spans="1:8" x14ac:dyDescent="0.2">
      <c r="A20" s="11"/>
      <c r="B20" s="11"/>
      <c r="C20" s="11" t="s">
        <v>50</v>
      </c>
      <c r="D20" s="12"/>
      <c r="E20" s="12"/>
      <c r="F20" s="12"/>
      <c r="G20" s="12"/>
      <c r="H20" s="34">
        <f>+H16</f>
        <v>175122.83999999997</v>
      </c>
    </row>
    <row r="21" spans="1:8" x14ac:dyDescent="0.2">
      <c r="A21" s="11"/>
      <c r="B21" s="11"/>
      <c r="C21" s="11"/>
      <c r="D21" s="12"/>
      <c r="E21" s="12"/>
      <c r="F21" s="12"/>
      <c r="G21" s="12"/>
      <c r="H21" s="12"/>
    </row>
    <row r="22" spans="1:8" x14ac:dyDescent="0.2">
      <c r="A22" s="11"/>
      <c r="B22" s="11"/>
      <c r="C22" s="11" t="s">
        <v>51</v>
      </c>
      <c r="D22" s="12"/>
      <c r="E22" s="12"/>
      <c r="F22" s="12"/>
      <c r="G22" s="12"/>
      <c r="H22" s="35">
        <v>1.575</v>
      </c>
    </row>
    <row r="23" spans="1:8" x14ac:dyDescent="0.2">
      <c r="A23" s="11"/>
      <c r="B23" s="11"/>
      <c r="C23" s="11"/>
      <c r="D23" s="12"/>
      <c r="E23" s="12"/>
      <c r="F23" s="12"/>
      <c r="G23" s="12"/>
      <c r="H23" s="36"/>
    </row>
    <row r="24" spans="1:8" x14ac:dyDescent="0.2">
      <c r="A24" s="11"/>
      <c r="B24" s="11"/>
      <c r="C24" s="11" t="s">
        <v>9</v>
      </c>
      <c r="D24" s="12"/>
      <c r="E24" s="12"/>
      <c r="F24" s="12"/>
      <c r="G24" s="12"/>
      <c r="H24" s="37">
        <f>+H20/H22</f>
        <v>111189.10476190475</v>
      </c>
    </row>
    <row r="25" spans="1:8" x14ac:dyDescent="0.2">
      <c r="A25" s="11"/>
      <c r="B25" s="11"/>
      <c r="C25" s="11" t="s">
        <v>52</v>
      </c>
      <c r="D25" s="12"/>
      <c r="E25" s="12"/>
      <c r="F25" s="12"/>
      <c r="G25" s="12"/>
      <c r="H25" s="38">
        <f>+H24*0.575</f>
        <v>63933.735238095222</v>
      </c>
    </row>
    <row r="26" spans="1:8" x14ac:dyDescent="0.2">
      <c r="A26" s="11"/>
      <c r="B26" s="11"/>
      <c r="C26" s="39" t="s">
        <v>10</v>
      </c>
      <c r="D26" s="12"/>
      <c r="E26" s="12"/>
      <c r="F26" s="12"/>
      <c r="G26" s="12"/>
      <c r="H26" s="37">
        <f>SUM(H24:H25)</f>
        <v>175122.83999999997</v>
      </c>
    </row>
    <row r="27" spans="1:8" x14ac:dyDescent="0.2">
      <c r="A27" s="11"/>
      <c r="B27" s="11"/>
      <c r="C27" s="11"/>
      <c r="D27" s="12"/>
      <c r="E27" s="12"/>
      <c r="F27" s="12"/>
      <c r="G27" s="12"/>
      <c r="H27" s="12"/>
    </row>
    <row r="28" spans="1:8" x14ac:dyDescent="0.2">
      <c r="A28" s="11"/>
      <c r="B28" s="11"/>
      <c r="C28" s="11" t="s">
        <v>13</v>
      </c>
      <c r="D28" s="12"/>
      <c r="E28" s="12"/>
      <c r="F28" s="12"/>
      <c r="G28" s="12"/>
      <c r="H28" s="12">
        <f>+H18</f>
        <v>60288.19</v>
      </c>
    </row>
    <row r="29" spans="1:8" x14ac:dyDescent="0.2">
      <c r="A29" s="11"/>
      <c r="B29" s="11"/>
      <c r="C29" s="11" t="s">
        <v>14</v>
      </c>
      <c r="D29" s="12"/>
      <c r="E29" s="12"/>
      <c r="F29" s="12"/>
      <c r="G29" s="12"/>
      <c r="H29" s="40">
        <f>+H25</f>
        <v>63933.735238095222</v>
      </c>
    </row>
    <row r="30" spans="1:8" x14ac:dyDescent="0.2">
      <c r="A30" s="11"/>
      <c r="B30" s="11"/>
      <c r="C30" s="41" t="s">
        <v>15</v>
      </c>
      <c r="D30" s="12"/>
      <c r="E30" s="12"/>
      <c r="F30" s="12"/>
      <c r="G30" s="12"/>
      <c r="H30" s="42">
        <f>+H28-H29</f>
        <v>-3645.5452380952192</v>
      </c>
    </row>
    <row r="31" spans="1:8" x14ac:dyDescent="0.2">
      <c r="A31" s="11"/>
      <c r="B31" s="11"/>
      <c r="C31" s="11"/>
      <c r="D31" s="12"/>
      <c r="E31" s="12"/>
      <c r="F31" s="12"/>
      <c r="G31" s="12"/>
      <c r="H31" s="12"/>
    </row>
    <row r="32" spans="1:8" x14ac:dyDescent="0.2">
      <c r="A32" s="11"/>
      <c r="B32" s="11"/>
      <c r="C32" s="43" t="s">
        <v>17</v>
      </c>
      <c r="D32" s="44" t="s">
        <v>20</v>
      </c>
      <c r="E32" s="44"/>
      <c r="F32" s="44" t="s">
        <v>21</v>
      </c>
      <c r="G32" s="45"/>
      <c r="H32" s="12"/>
    </row>
    <row r="33" spans="1:8" ht="7.15" customHeight="1" x14ac:dyDescent="0.2">
      <c r="A33" s="11"/>
      <c r="B33" s="11"/>
      <c r="C33" s="46"/>
      <c r="D33" s="47"/>
      <c r="E33" s="47"/>
      <c r="F33" s="47"/>
      <c r="G33" s="45"/>
      <c r="H33" s="12"/>
    </row>
    <row r="34" spans="1:8" x14ac:dyDescent="0.2">
      <c r="A34" s="11"/>
      <c r="B34" s="11"/>
      <c r="C34" s="46" t="s">
        <v>39</v>
      </c>
      <c r="D34" s="47"/>
      <c r="E34" s="47"/>
      <c r="F34" s="48">
        <f>-H30</f>
        <v>3645.5452380952192</v>
      </c>
      <c r="G34" s="45"/>
      <c r="H34" s="12"/>
    </row>
    <row r="35" spans="1:8" x14ac:dyDescent="0.2">
      <c r="A35" s="11"/>
      <c r="B35" s="11"/>
      <c r="C35" s="46" t="s">
        <v>19</v>
      </c>
      <c r="D35" s="48">
        <f>-H30</f>
        <v>3645.5452380952192</v>
      </c>
      <c r="E35" s="47"/>
      <c r="F35" s="47"/>
      <c r="G35" s="45"/>
      <c r="H35" s="12"/>
    </row>
    <row r="36" spans="1:8" x14ac:dyDescent="0.2">
      <c r="A36" s="11"/>
      <c r="B36" s="11"/>
      <c r="C36" s="11"/>
      <c r="D36" s="12"/>
      <c r="E36" s="12"/>
      <c r="F36" s="12"/>
      <c r="G36" s="12"/>
      <c r="H36" s="12"/>
    </row>
    <row r="37" spans="1:8" x14ac:dyDescent="0.2">
      <c r="A37" s="11"/>
      <c r="B37" s="11"/>
      <c r="C37" s="11"/>
      <c r="D37" s="12"/>
      <c r="E37" s="12"/>
      <c r="F37" s="12"/>
      <c r="G37" s="12"/>
      <c r="H37" s="12"/>
    </row>
    <row r="38" spans="1:8" x14ac:dyDescent="0.2">
      <c r="A38" s="11"/>
      <c r="B38" s="11"/>
      <c r="C38" s="49" t="s">
        <v>36</v>
      </c>
      <c r="D38" s="50"/>
      <c r="E38" s="50"/>
      <c r="F38" s="50"/>
      <c r="G38" s="50"/>
      <c r="H38" s="51"/>
    </row>
    <row r="39" spans="1:8" ht="5.45" customHeight="1" x14ac:dyDescent="0.2">
      <c r="A39" s="11"/>
      <c r="B39" s="11"/>
      <c r="C39" s="52"/>
      <c r="D39" s="12"/>
      <c r="E39" s="12"/>
      <c r="F39" s="12"/>
      <c r="G39" s="12"/>
      <c r="H39" s="53"/>
    </row>
    <row r="40" spans="1:8" ht="38.25" x14ac:dyDescent="0.2">
      <c r="A40" s="11"/>
      <c r="B40" s="11"/>
      <c r="C40" s="54" t="s">
        <v>37</v>
      </c>
      <c r="D40" s="55" t="s">
        <v>53</v>
      </c>
      <c r="E40" s="56"/>
      <c r="F40" s="55" t="s">
        <v>54</v>
      </c>
      <c r="G40" s="56"/>
      <c r="H40" s="55" t="s">
        <v>10</v>
      </c>
    </row>
    <row r="41" spans="1:8" x14ac:dyDescent="0.2">
      <c r="A41" s="11"/>
      <c r="B41" s="11"/>
      <c r="C41" s="11"/>
      <c r="D41" s="57"/>
      <c r="E41" s="56"/>
      <c r="F41" s="57"/>
      <c r="G41" s="56"/>
      <c r="H41" s="58"/>
    </row>
    <row r="42" spans="1:8" x14ac:dyDescent="0.2">
      <c r="A42" s="11"/>
      <c r="B42" s="11"/>
      <c r="C42" s="39" t="s">
        <v>30</v>
      </c>
      <c r="D42" s="59">
        <f>+F17</f>
        <v>265165.35000000003</v>
      </c>
      <c r="E42" s="12"/>
      <c r="F42" s="37">
        <f>+H24</f>
        <v>111189.10476190475</v>
      </c>
      <c r="G42" s="12"/>
      <c r="H42" s="34">
        <f>+F42+D42</f>
        <v>376354.45476190478</v>
      </c>
    </row>
    <row r="43" spans="1:8" ht="7.9" customHeight="1" x14ac:dyDescent="0.2">
      <c r="A43" s="11"/>
      <c r="B43" s="11"/>
      <c r="C43" s="39"/>
      <c r="D43" s="59"/>
      <c r="E43" s="12"/>
      <c r="F43" s="37"/>
      <c r="G43" s="12"/>
      <c r="H43" s="34"/>
    </row>
    <row r="44" spans="1:8" x14ac:dyDescent="0.2">
      <c r="A44" s="11"/>
      <c r="B44" s="11"/>
      <c r="C44" s="39" t="s">
        <v>31</v>
      </c>
      <c r="D44" s="60">
        <f>+F18</f>
        <v>139211.81</v>
      </c>
      <c r="E44" s="12"/>
      <c r="F44" s="38">
        <f>+H25</f>
        <v>63933.735238095222</v>
      </c>
      <c r="G44" s="12"/>
      <c r="H44" s="61">
        <f>+F44+D44</f>
        <v>203145.54523809522</v>
      </c>
    </row>
    <row r="45" spans="1:8" ht="5.45" customHeight="1" x14ac:dyDescent="0.2">
      <c r="A45" s="11"/>
      <c r="B45" s="11"/>
      <c r="C45" s="39"/>
      <c r="D45" s="59"/>
      <c r="E45" s="12"/>
      <c r="F45" s="37"/>
      <c r="G45" s="12"/>
      <c r="H45" s="12"/>
    </row>
    <row r="46" spans="1:8" ht="15" x14ac:dyDescent="0.35">
      <c r="A46" s="11"/>
      <c r="B46" s="11"/>
      <c r="C46" s="62" t="s">
        <v>32</v>
      </c>
      <c r="D46" s="63">
        <f>+D44+D42</f>
        <v>404377.16000000003</v>
      </c>
      <c r="E46" s="64"/>
      <c r="F46" s="65">
        <f>+F44+F42</f>
        <v>175122.83999999997</v>
      </c>
      <c r="G46" s="64"/>
      <c r="H46" s="66">
        <f>+H44+H42</f>
        <v>579500</v>
      </c>
    </row>
  </sheetData>
  <sortState ref="B2:G15">
    <sortCondition ref="B2:B15"/>
  </sortState>
  <printOptions horizontalCentered="1"/>
  <pageMargins left="0.2" right="0.2" top="0.2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G20" sqref="G20"/>
    </sheetView>
  </sheetViews>
  <sheetFormatPr defaultColWidth="9.140625" defaultRowHeight="12.75" x14ac:dyDescent="0.2"/>
  <cols>
    <col min="1" max="1" width="6.42578125" style="11" customWidth="1"/>
    <col min="2" max="2" width="43.28515625" style="11" bestFit="1" customWidth="1"/>
    <col min="3" max="3" width="16.7109375" style="12" customWidth="1"/>
    <col min="4" max="4" width="1.7109375" style="12" customWidth="1"/>
    <col min="5" max="5" width="18.140625" style="12" customWidth="1"/>
    <col min="6" max="6" width="1.85546875" style="12" customWidth="1"/>
    <col min="7" max="7" width="15.7109375" style="12" customWidth="1"/>
    <col min="8" max="8" width="9.140625" style="11"/>
    <col min="9" max="9" width="11.42578125" style="11" bestFit="1" customWidth="1"/>
    <col min="10" max="10" width="9.42578125" style="11" bestFit="1" customWidth="1"/>
    <col min="11" max="16384" width="9.140625" style="11"/>
  </cols>
  <sheetData>
    <row r="1" spans="1:10" ht="42.75" x14ac:dyDescent="0.2">
      <c r="A1" s="22" t="s">
        <v>1</v>
      </c>
      <c r="B1" s="22" t="s">
        <v>2</v>
      </c>
      <c r="C1" s="23" t="s">
        <v>0</v>
      </c>
      <c r="D1" s="24"/>
      <c r="E1" s="25" t="s">
        <v>57</v>
      </c>
      <c r="F1" s="24"/>
      <c r="G1" s="24" t="s">
        <v>3</v>
      </c>
    </row>
    <row r="2" spans="1:10" x14ac:dyDescent="0.2">
      <c r="A2" s="30"/>
      <c r="B2" s="30" t="s">
        <v>40</v>
      </c>
      <c r="C2" s="28">
        <v>2888330.37</v>
      </c>
      <c r="D2" s="28"/>
      <c r="E2" s="28">
        <v>2895804.57</v>
      </c>
      <c r="F2" s="28"/>
      <c r="G2" s="28">
        <f t="shared" ref="G2:G3" si="0">+C2-E2</f>
        <v>-7474.1999999997206</v>
      </c>
    </row>
    <row r="3" spans="1:10" x14ac:dyDescent="0.2">
      <c r="A3" s="30"/>
      <c r="B3" s="30" t="s">
        <v>41</v>
      </c>
      <c r="C3" s="28">
        <v>894201.05</v>
      </c>
      <c r="D3" s="28"/>
      <c r="E3" s="28">
        <v>846218.41</v>
      </c>
      <c r="F3" s="28"/>
      <c r="G3" s="28">
        <f t="shared" si="0"/>
        <v>47982.640000000014</v>
      </c>
    </row>
    <row r="4" spans="1:10" ht="25.5" x14ac:dyDescent="0.2">
      <c r="A4" s="67">
        <v>63</v>
      </c>
      <c r="B4" s="67" t="s">
        <v>42</v>
      </c>
      <c r="C4" s="68">
        <v>851344.7</v>
      </c>
      <c r="D4" s="68"/>
      <c r="E4" s="68">
        <f>845748.03+650</f>
        <v>846398.03</v>
      </c>
      <c r="F4" s="68"/>
      <c r="G4" s="68">
        <f t="shared" ref="G4:G5" si="1">+C4-E4</f>
        <v>4946.6699999999255</v>
      </c>
    </row>
    <row r="5" spans="1:10" x14ac:dyDescent="0.2">
      <c r="A5" s="30">
        <v>83</v>
      </c>
      <c r="B5" s="30" t="s">
        <v>4</v>
      </c>
      <c r="C5" s="69">
        <v>1988345.88</v>
      </c>
      <c r="D5" s="69"/>
      <c r="E5" s="69">
        <v>1964562.06</v>
      </c>
      <c r="F5" s="69"/>
      <c r="G5" s="69">
        <f t="shared" si="1"/>
        <v>23783.819999999832</v>
      </c>
    </row>
    <row r="6" spans="1:10" ht="15" x14ac:dyDescent="0.35">
      <c r="A6" s="30"/>
      <c r="B6" s="70" t="s">
        <v>5</v>
      </c>
      <c r="C6" s="32">
        <f>SUM(C2:C5)</f>
        <v>6622222</v>
      </c>
      <c r="D6" s="32"/>
      <c r="E6" s="32">
        <f>SUM(E2:E5)</f>
        <v>6552983.0700000003</v>
      </c>
      <c r="F6" s="32"/>
      <c r="G6" s="32">
        <f>SUM(G2:G5)</f>
        <v>69238.930000000051</v>
      </c>
    </row>
    <row r="7" spans="1:10" x14ac:dyDescent="0.2">
      <c r="A7" s="30"/>
      <c r="B7" s="30" t="s">
        <v>6</v>
      </c>
      <c r="C7" s="28">
        <f>+C6-C5</f>
        <v>4633876.12</v>
      </c>
      <c r="D7" s="28"/>
      <c r="E7" s="28">
        <f>+E6-E5</f>
        <v>4588421.01</v>
      </c>
      <c r="F7" s="28"/>
      <c r="G7" s="28">
        <f>+G6-G5</f>
        <v>45455.110000000219</v>
      </c>
      <c r="I7" s="71"/>
      <c r="J7" s="71"/>
    </row>
    <row r="8" spans="1:10" x14ac:dyDescent="0.2">
      <c r="A8" s="30"/>
      <c r="B8" s="30" t="s">
        <v>7</v>
      </c>
      <c r="C8" s="28">
        <f>+C5</f>
        <v>1988345.88</v>
      </c>
      <c r="D8" s="28"/>
      <c r="E8" s="28">
        <f>+E5</f>
        <v>1964562.06</v>
      </c>
      <c r="F8" s="28"/>
      <c r="G8" s="28">
        <f>+G5</f>
        <v>23783.819999999832</v>
      </c>
    </row>
    <row r="11" spans="1:10" x14ac:dyDescent="0.2">
      <c r="B11" s="11" t="s">
        <v>55</v>
      </c>
      <c r="G11" s="72">
        <f>+G6</f>
        <v>69238.930000000051</v>
      </c>
    </row>
    <row r="12" spans="1:10" x14ac:dyDescent="0.2">
      <c r="B12" s="11" t="s">
        <v>8</v>
      </c>
      <c r="G12" s="40">
        <f>+G4</f>
        <v>4946.6699999999255</v>
      </c>
    </row>
    <row r="13" spans="1:10" x14ac:dyDescent="0.2">
      <c r="B13" s="11" t="s">
        <v>22</v>
      </c>
      <c r="G13" s="12">
        <f>+G11-G12</f>
        <v>64292.260000000126</v>
      </c>
    </row>
    <row r="15" spans="1:10" x14ac:dyDescent="0.2">
      <c r="B15" s="11" t="s">
        <v>51</v>
      </c>
      <c r="G15" s="36">
        <v>1.575</v>
      </c>
    </row>
    <row r="16" spans="1:10" x14ac:dyDescent="0.2">
      <c r="G16" s="36"/>
    </row>
    <row r="17" spans="2:7" x14ac:dyDescent="0.2">
      <c r="B17" s="11" t="s">
        <v>11</v>
      </c>
      <c r="G17" s="12">
        <f>+G13/G15</f>
        <v>40820.48253968262</v>
      </c>
    </row>
    <row r="18" spans="2:7" x14ac:dyDescent="0.2">
      <c r="B18" s="73" t="s">
        <v>12</v>
      </c>
      <c r="C18" s="74"/>
      <c r="D18" s="74"/>
      <c r="E18" s="74"/>
      <c r="F18" s="74"/>
      <c r="G18" s="74">
        <f>+G12</f>
        <v>4946.6699999999255</v>
      </c>
    </row>
    <row r="19" spans="2:7" x14ac:dyDescent="0.2">
      <c r="B19" s="11" t="s">
        <v>56</v>
      </c>
      <c r="G19" s="40">
        <f>+G17*0.575</f>
        <v>23471.777460317506</v>
      </c>
    </row>
    <row r="20" spans="2:7" x14ac:dyDescent="0.2">
      <c r="B20" s="11" t="s">
        <v>10</v>
      </c>
      <c r="G20" s="12">
        <f>SUM(G17:G19)</f>
        <v>69238.930000000051</v>
      </c>
    </row>
    <row r="22" spans="2:7" x14ac:dyDescent="0.2">
      <c r="B22" s="11" t="s">
        <v>13</v>
      </c>
      <c r="G22" s="12">
        <f>+G8</f>
        <v>23783.819999999832</v>
      </c>
    </row>
    <row r="23" spans="2:7" x14ac:dyDescent="0.2">
      <c r="B23" s="11" t="s">
        <v>14</v>
      </c>
      <c r="G23" s="40">
        <f>+G19</f>
        <v>23471.777460317506</v>
      </c>
    </row>
    <row r="24" spans="2:7" x14ac:dyDescent="0.2">
      <c r="B24" s="11" t="s">
        <v>15</v>
      </c>
      <c r="G24" s="12">
        <f>+G22-G23</f>
        <v>312.04253968232661</v>
      </c>
    </row>
    <row r="27" spans="2:7" x14ac:dyDescent="0.2">
      <c r="B27" s="43" t="s">
        <v>17</v>
      </c>
      <c r="C27" s="44" t="s">
        <v>20</v>
      </c>
      <c r="D27" s="44"/>
      <c r="E27" s="44" t="s">
        <v>21</v>
      </c>
      <c r="F27" s="47"/>
    </row>
    <row r="28" spans="2:7" x14ac:dyDescent="0.2">
      <c r="B28" s="46"/>
      <c r="C28" s="47"/>
      <c r="D28" s="47"/>
      <c r="E28" s="47"/>
      <c r="F28" s="47"/>
    </row>
    <row r="29" spans="2:7" x14ac:dyDescent="0.2">
      <c r="B29" s="46" t="s">
        <v>18</v>
      </c>
      <c r="C29" s="47"/>
      <c r="D29" s="47"/>
      <c r="E29" s="47">
        <f>-G24</f>
        <v>-312.04253968232661</v>
      </c>
      <c r="F29" s="47"/>
    </row>
    <row r="30" spans="2:7" x14ac:dyDescent="0.2">
      <c r="B30" s="46" t="s">
        <v>19</v>
      </c>
      <c r="C30" s="47">
        <f>-G24</f>
        <v>-312.04253968232661</v>
      </c>
      <c r="D30" s="47"/>
      <c r="E30" s="47"/>
      <c r="F30" s="47"/>
    </row>
    <row r="31" spans="2:7" x14ac:dyDescent="0.2">
      <c r="B31" s="46"/>
      <c r="C31" s="47"/>
      <c r="D31" s="47"/>
      <c r="E31" s="47"/>
      <c r="F31" s="4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G24" sqref="G24"/>
    </sheetView>
  </sheetViews>
  <sheetFormatPr defaultColWidth="9.140625" defaultRowHeight="12.75" x14ac:dyDescent="0.2"/>
  <cols>
    <col min="1" max="1" width="6.42578125" style="11" customWidth="1"/>
    <col min="2" max="2" width="43.28515625" style="11" bestFit="1" customWidth="1"/>
    <col min="3" max="3" width="13.85546875" style="12" bestFit="1" customWidth="1"/>
    <col min="4" max="4" width="1.7109375" style="12" customWidth="1"/>
    <col min="5" max="5" width="14.7109375" style="12" customWidth="1"/>
    <col min="6" max="6" width="1.85546875" style="12" customWidth="1"/>
    <col min="7" max="7" width="13.5703125" style="12" bestFit="1" customWidth="1"/>
    <col min="8" max="8" width="9.140625" style="11"/>
    <col min="9" max="9" width="18.28515625" style="11" bestFit="1" customWidth="1"/>
    <col min="10" max="10" width="20.85546875" style="11" bestFit="1" customWidth="1"/>
    <col min="11" max="11" width="14.85546875" style="11" bestFit="1" customWidth="1"/>
    <col min="12" max="16384" width="9.140625" style="11"/>
  </cols>
  <sheetData>
    <row r="1" spans="1:12" ht="51" x14ac:dyDescent="0.2">
      <c r="A1" s="22" t="s">
        <v>1</v>
      </c>
      <c r="B1" s="22" t="s">
        <v>2</v>
      </c>
      <c r="C1" s="24" t="s">
        <v>0</v>
      </c>
      <c r="D1" s="24"/>
      <c r="E1" s="24" t="s">
        <v>57</v>
      </c>
      <c r="F1" s="24"/>
      <c r="G1" s="24" t="s">
        <v>3</v>
      </c>
    </row>
    <row r="2" spans="1:12" x14ac:dyDescent="0.2">
      <c r="A2" s="30"/>
      <c r="B2" s="30" t="s">
        <v>40</v>
      </c>
      <c r="C2" s="28">
        <v>500000</v>
      </c>
      <c r="D2" s="28"/>
      <c r="E2" s="28">
        <v>50000</v>
      </c>
      <c r="F2" s="28"/>
      <c r="G2" s="28">
        <f>+C2-E2</f>
        <v>450000</v>
      </c>
    </row>
    <row r="3" spans="1:12" x14ac:dyDescent="0.2">
      <c r="A3" s="30"/>
      <c r="B3" s="30" t="s">
        <v>41</v>
      </c>
      <c r="C3" s="28">
        <v>250000</v>
      </c>
      <c r="D3" s="28"/>
      <c r="E3" s="28">
        <v>12500</v>
      </c>
      <c r="F3" s="28"/>
      <c r="G3" s="28">
        <f>+C3-E3</f>
        <v>237500</v>
      </c>
    </row>
    <row r="4" spans="1:12" x14ac:dyDescent="0.2">
      <c r="A4" s="30"/>
      <c r="B4" s="30"/>
      <c r="C4" s="28"/>
      <c r="D4" s="28"/>
      <c r="E4" s="28">
        <v>0</v>
      </c>
      <c r="F4" s="28"/>
      <c r="G4" s="28">
        <f t="shared" ref="G4:G5" si="0">+C4-E4</f>
        <v>0</v>
      </c>
    </row>
    <row r="5" spans="1:12" x14ac:dyDescent="0.2">
      <c r="A5" s="30"/>
      <c r="B5" s="30"/>
      <c r="C5" s="28">
        <v>0</v>
      </c>
      <c r="D5" s="28"/>
      <c r="E5" s="28">
        <v>0</v>
      </c>
      <c r="F5" s="75"/>
      <c r="G5" s="75">
        <f t="shared" si="0"/>
        <v>0</v>
      </c>
      <c r="I5" s="11" t="s">
        <v>23</v>
      </c>
      <c r="J5" s="11" t="s">
        <v>24</v>
      </c>
      <c r="K5" s="11" t="s">
        <v>25</v>
      </c>
    </row>
    <row r="6" spans="1:12" x14ac:dyDescent="0.2">
      <c r="A6" s="67">
        <v>38</v>
      </c>
      <c r="B6" s="67" t="s">
        <v>43</v>
      </c>
      <c r="C6" s="68">
        <v>100000</v>
      </c>
      <c r="D6" s="76"/>
      <c r="E6" s="68">
        <v>10000</v>
      </c>
      <c r="F6" s="76"/>
      <c r="G6" s="76">
        <f>+C6-E6</f>
        <v>90000</v>
      </c>
      <c r="I6" s="12">
        <v>25000</v>
      </c>
      <c r="J6" s="12">
        <f>+I6-E6</f>
        <v>15000</v>
      </c>
      <c r="K6" s="77">
        <f>+G6-J6</f>
        <v>75000</v>
      </c>
    </row>
    <row r="7" spans="1:12" x14ac:dyDescent="0.2">
      <c r="A7" s="30">
        <v>38</v>
      </c>
      <c r="B7" s="30" t="s">
        <v>43</v>
      </c>
      <c r="C7" s="28">
        <v>50000</v>
      </c>
      <c r="D7" s="29"/>
      <c r="E7" s="28">
        <v>5000</v>
      </c>
      <c r="F7" s="29"/>
      <c r="G7" s="69">
        <f t="shared" ref="G7:G9" si="1">+C7-E7</f>
        <v>45000</v>
      </c>
      <c r="I7" s="12">
        <v>25000</v>
      </c>
      <c r="J7" s="12">
        <f>+I7-E7</f>
        <v>20000</v>
      </c>
      <c r="K7" s="77">
        <f>+G7-J7</f>
        <v>25000</v>
      </c>
    </row>
    <row r="8" spans="1:12" x14ac:dyDescent="0.2">
      <c r="A8" s="30">
        <v>83</v>
      </c>
      <c r="B8" s="30" t="s">
        <v>4</v>
      </c>
      <c r="C8" s="28">
        <v>420000</v>
      </c>
      <c r="D8" s="29"/>
      <c r="E8" s="28">
        <v>40687.5</v>
      </c>
      <c r="F8" s="29"/>
      <c r="G8" s="69">
        <f t="shared" si="1"/>
        <v>379312.5</v>
      </c>
      <c r="K8" s="78">
        <f>SUM(K6:K7)</f>
        <v>100000</v>
      </c>
      <c r="L8" s="11" t="s">
        <v>44</v>
      </c>
    </row>
    <row r="9" spans="1:12" x14ac:dyDescent="0.2">
      <c r="A9" s="30"/>
      <c r="B9" s="30"/>
      <c r="C9" s="79">
        <v>0</v>
      </c>
      <c r="D9" s="29"/>
      <c r="E9" s="79">
        <v>0</v>
      </c>
      <c r="F9" s="29"/>
      <c r="G9" s="79">
        <f t="shared" si="1"/>
        <v>0</v>
      </c>
    </row>
    <row r="10" spans="1:12" x14ac:dyDescent="0.2">
      <c r="A10" s="30"/>
      <c r="B10" s="80"/>
      <c r="C10" s="81"/>
      <c r="D10" s="81"/>
      <c r="E10" s="81"/>
      <c r="F10" s="81"/>
      <c r="G10" s="81"/>
    </row>
    <row r="11" spans="1:12" ht="15" x14ac:dyDescent="0.35">
      <c r="A11" s="30"/>
      <c r="B11" s="82" t="s">
        <v>5</v>
      </c>
      <c r="C11" s="83">
        <f>SUM(C2:C10)</f>
        <v>1320000</v>
      </c>
      <c r="D11" s="83"/>
      <c r="E11" s="83">
        <f>SUM(E2:E10)</f>
        <v>118187.5</v>
      </c>
      <c r="F11" s="83"/>
      <c r="G11" s="83">
        <f>SUM(G2:G10)</f>
        <v>1201812.5</v>
      </c>
    </row>
    <row r="12" spans="1:12" x14ac:dyDescent="0.2">
      <c r="A12" s="30"/>
      <c r="B12" s="30" t="s">
        <v>6</v>
      </c>
      <c r="C12" s="84">
        <f>+C11-C8</f>
        <v>900000</v>
      </c>
      <c r="D12" s="84"/>
      <c r="E12" s="84">
        <f>+E11-E8</f>
        <v>77500</v>
      </c>
      <c r="F12" s="84"/>
      <c r="G12" s="84">
        <f>+C12-E12</f>
        <v>822500</v>
      </c>
    </row>
    <row r="13" spans="1:12" x14ac:dyDescent="0.2">
      <c r="A13" s="30"/>
      <c r="B13" s="30" t="s">
        <v>7</v>
      </c>
      <c r="C13" s="28">
        <f>+C8</f>
        <v>420000</v>
      </c>
      <c r="D13" s="28"/>
      <c r="E13" s="28">
        <f>+E8</f>
        <v>40687.5</v>
      </c>
      <c r="F13" s="28"/>
      <c r="G13" s="28">
        <f>+C13-E13</f>
        <v>379312.5</v>
      </c>
    </row>
    <row r="16" spans="1:12" x14ac:dyDescent="0.2">
      <c r="B16" s="11" t="s">
        <v>55</v>
      </c>
      <c r="G16" s="72">
        <f>+G11</f>
        <v>1201812.5</v>
      </c>
    </row>
    <row r="17" spans="2:7" x14ac:dyDescent="0.2">
      <c r="B17" s="11" t="s">
        <v>8</v>
      </c>
      <c r="G17" s="85">
        <f>+K6+K7</f>
        <v>100000</v>
      </c>
    </row>
    <row r="18" spans="2:7" x14ac:dyDescent="0.2">
      <c r="B18" s="11" t="s">
        <v>22</v>
      </c>
      <c r="G18" s="12">
        <f>+G16-G17</f>
        <v>1101812.5</v>
      </c>
    </row>
    <row r="20" spans="2:7" x14ac:dyDescent="0.2">
      <c r="B20" s="11" t="s">
        <v>51</v>
      </c>
      <c r="G20" s="36">
        <v>1.575</v>
      </c>
    </row>
    <row r="22" spans="2:7" x14ac:dyDescent="0.2">
      <c r="B22" s="11" t="s">
        <v>26</v>
      </c>
      <c r="G22" s="12">
        <f>+G18/G20</f>
        <v>699563.49206349207</v>
      </c>
    </row>
    <row r="23" spans="2:7" x14ac:dyDescent="0.2">
      <c r="B23" s="11" t="s">
        <v>27</v>
      </c>
      <c r="G23" s="86">
        <f>+K8</f>
        <v>100000</v>
      </c>
    </row>
    <row r="24" spans="2:7" x14ac:dyDescent="0.2">
      <c r="B24" s="11" t="s">
        <v>56</v>
      </c>
      <c r="G24" s="40">
        <f>+G22*0.575</f>
        <v>402249.00793650793</v>
      </c>
    </row>
    <row r="25" spans="2:7" x14ac:dyDescent="0.2">
      <c r="B25" s="11" t="s">
        <v>10</v>
      </c>
      <c r="G25" s="12">
        <f>SUM(G22:G24)</f>
        <v>1201812.5</v>
      </c>
    </row>
    <row r="27" spans="2:7" x14ac:dyDescent="0.2">
      <c r="B27" s="11" t="s">
        <v>13</v>
      </c>
      <c r="G27" s="12">
        <f>+G13</f>
        <v>379312.5</v>
      </c>
    </row>
    <row r="28" spans="2:7" x14ac:dyDescent="0.2">
      <c r="B28" s="11" t="s">
        <v>14</v>
      </c>
      <c r="G28" s="40">
        <f>+G24</f>
        <v>402249.00793650793</v>
      </c>
    </row>
    <row r="29" spans="2:7" x14ac:dyDescent="0.2">
      <c r="B29" s="11" t="s">
        <v>15</v>
      </c>
      <c r="G29" s="12">
        <f>+G27-G28</f>
        <v>-22936.507936507929</v>
      </c>
    </row>
    <row r="32" spans="2:7" x14ac:dyDescent="0.2">
      <c r="B32" s="43" t="s">
        <v>17</v>
      </c>
      <c r="C32" s="44" t="s">
        <v>20</v>
      </c>
      <c r="D32" s="44"/>
      <c r="E32" s="44" t="s">
        <v>21</v>
      </c>
      <c r="F32" s="47"/>
    </row>
    <row r="33" spans="2:6" x14ac:dyDescent="0.2">
      <c r="B33" s="46"/>
      <c r="C33" s="47"/>
      <c r="D33" s="47"/>
      <c r="E33" s="47"/>
      <c r="F33" s="47"/>
    </row>
    <row r="34" spans="2:6" x14ac:dyDescent="0.2">
      <c r="B34" s="46" t="s">
        <v>18</v>
      </c>
      <c r="C34" s="47"/>
      <c r="D34" s="47"/>
      <c r="E34" s="47">
        <f>-G29</f>
        <v>22936.507936507929</v>
      </c>
      <c r="F34" s="47"/>
    </row>
    <row r="35" spans="2:6" x14ac:dyDescent="0.2">
      <c r="B35" s="46" t="s">
        <v>19</v>
      </c>
      <c r="C35" s="47">
        <f>-G29</f>
        <v>22936.507936507929</v>
      </c>
      <c r="D35" s="47"/>
      <c r="E35" s="47"/>
      <c r="F35" s="47"/>
    </row>
    <row r="36" spans="2:6" x14ac:dyDescent="0.2">
      <c r="B36" s="46"/>
      <c r="C36" s="47"/>
      <c r="D36" s="47"/>
      <c r="E36" s="47"/>
      <c r="F36" s="47"/>
    </row>
  </sheetData>
  <sortState ref="A2:E18">
    <sortCondition ref="A2:A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Basic</vt:lpstr>
      <vt:lpstr>with Equip</vt:lpstr>
      <vt:lpstr>with Subs</vt:lpstr>
      <vt:lpstr>Basic!Print_Area</vt:lpstr>
    </vt:vector>
  </TitlesOfParts>
  <Company>Washington University in Saint Louis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 Gross</dc:creator>
  <cp:lastModifiedBy>Molly Gianino</cp:lastModifiedBy>
  <cp:lastPrinted>2019-05-21T14:58:06Z</cp:lastPrinted>
  <dcterms:created xsi:type="dcterms:W3CDTF">2014-03-12T12:38:47Z</dcterms:created>
  <dcterms:modified xsi:type="dcterms:W3CDTF">2020-07-15T23:21:45Z</dcterms:modified>
</cp:coreProperties>
</file>