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pa\Project Accountant\MG\Web\spa\WORDPRESS\Finance.wustl.edu\Forms\"/>
    </mc:Choice>
  </mc:AlternateContent>
  <xr:revisionPtr revIDLastSave="0" documentId="8_{30A11E28-4835-48D7-AC7D-673807DB1C4B}" xr6:coauthVersionLast="47" xr6:coauthVersionMax="47" xr10:uidLastSave="{00000000-0000-0000-0000-000000000000}"/>
  <bookViews>
    <workbookView xWindow="-120" yWindow="-120" windowWidth="29040" windowHeight="15720" activeTab="1" xr2:uid="{00000000-000D-0000-FFFF-FFFF00000000}"/>
  </bookViews>
  <sheets>
    <sheet name="12Month Appt" sheetId="11" r:id="rId1"/>
    <sheet name="9Month Appt" sheetId="12" r:id="rId2"/>
    <sheet name="Salary Cap Chart" sheetId="13" r:id="rId3"/>
    <sheet name="Pay Components for Salary Cap" sheetId="14" r:id="rId4"/>
    <sheet name="Pay Components for Effort" sheetId="15" r:id="rId5"/>
  </sheets>
  <externalReferences>
    <externalReference r:id="rId6"/>
  </externalReferences>
  <definedNames>
    <definedName name="CombDirectTotal">[1]ENTRBUD!$G$21</definedName>
    <definedName name="FirstIndirect">[1]CHKLST!$O$42</definedName>
    <definedName name="FirstSubtotal">[1]FIRSTBUD!$I$39</definedName>
    <definedName name="FirstTotalDirect">[1]FIRSTBUD!$I$41</definedName>
    <definedName name="Year1ACAD02" localSheetId="0">#REF!</definedName>
    <definedName name="Year1ACAD02" localSheetId="1">#REF!</definedName>
    <definedName name="Year1ACAD02">#REF!</definedName>
    <definedName name="Year1ACAD03" localSheetId="0">#REF!</definedName>
    <definedName name="Year1ACAD03" localSheetId="1">#REF!</definedName>
    <definedName name="Year1ACAD03">#REF!</definedName>
    <definedName name="Year1ACAD04" localSheetId="0">#REF!</definedName>
    <definedName name="Year1ACAD04" localSheetId="1">#REF!</definedName>
    <definedName name="Year1ACAD04">#REF!</definedName>
    <definedName name="Year1ACAD05" localSheetId="0">#REF!</definedName>
    <definedName name="Year1ACAD05" localSheetId="1">#REF!</definedName>
    <definedName name="Year1ACAD05">#REF!</definedName>
    <definedName name="Year1by" localSheetId="0">#REF!</definedName>
    <definedName name="Year1by" localSheetId="1">#REF!</definedName>
    <definedName name="Year1by">#REF!</definedName>
    <definedName name="Year1CAL02" localSheetId="0">#REF!</definedName>
    <definedName name="Year1CAL02" localSheetId="1">#REF!</definedName>
    <definedName name="Year1CAL02">#REF!</definedName>
    <definedName name="Year1CAL03" localSheetId="0">#REF!</definedName>
    <definedName name="Year1CAL03" localSheetId="1">#REF!</definedName>
    <definedName name="Year1CAL03">#REF!</definedName>
    <definedName name="Year1CAL04" localSheetId="0">#REF!</definedName>
    <definedName name="Year1CAL04" localSheetId="1">#REF!</definedName>
    <definedName name="Year1CAL04">#REF!</definedName>
    <definedName name="Year1CAL05" localSheetId="0">#REF!</definedName>
    <definedName name="Year1CAL05" localSheetId="1">#REF!</definedName>
    <definedName name="Year1CAL05">#REF!</definedName>
    <definedName name="Year1gscmt" localSheetId="0">#REF!</definedName>
    <definedName name="Year1gscmt" localSheetId="1">#REF!</definedName>
    <definedName name="Year1gscmt">#REF!</definedName>
    <definedName name="Year1gscnt" localSheetId="0">#REF!</definedName>
    <definedName name="Year1gscnt" localSheetId="1">#REF!</definedName>
    <definedName name="Year1gscnt">#REF!</definedName>
    <definedName name="Year1gsdol" localSheetId="0">#REF!</definedName>
    <definedName name="Year1gsdol" localSheetId="1">#REF!</definedName>
    <definedName name="Year1gsdol">#REF!</definedName>
    <definedName name="Year1idircmnt01" localSheetId="0">#REF!</definedName>
    <definedName name="Year1idircmnt01" localSheetId="1">#REF!</definedName>
    <definedName name="Year1idircmnt01">#REF!</definedName>
    <definedName name="Year1idirdol01" localSheetId="0">#REF!</definedName>
    <definedName name="Year1idirdol01" localSheetId="1">#REF!</definedName>
    <definedName name="Year1idirdol01">#REF!</definedName>
    <definedName name="Year1idirname01" localSheetId="0">#REF!</definedName>
    <definedName name="Year1idirname01" localSheetId="1">#REF!</definedName>
    <definedName name="Year1idirname01">#REF!</definedName>
    <definedName name="Year1idirrate01" localSheetId="0">#REF!</definedName>
    <definedName name="Year1idirrate01" localSheetId="1">#REF!</definedName>
    <definedName name="Year1idirrate01">#REF!</definedName>
    <definedName name="Year1macmt" localSheetId="0">#REF!</definedName>
    <definedName name="Year1macmt" localSheetId="1">#REF!</definedName>
    <definedName name="Year1macmt">#REF!</definedName>
    <definedName name="Year1madol" localSheetId="0">#REF!</definedName>
    <definedName name="Year1madol" localSheetId="1">#REF!</definedName>
    <definedName name="Year1madol">#REF!</definedName>
    <definedName name="Year1odcmt" localSheetId="0">#REF!</definedName>
    <definedName name="Year1odcmt" localSheetId="1">#REF!</definedName>
    <definedName name="Year1odcmt">#REF!</definedName>
    <definedName name="Year1oddol" localSheetId="0">#REF!</definedName>
    <definedName name="Year1oddol" localSheetId="1">#REF!</definedName>
    <definedName name="Year1oddol">#REF!</definedName>
    <definedName name="Year1odtcmt" localSheetId="0">#REF!</definedName>
    <definedName name="Year1odtcmt" localSheetId="1">#REF!</definedName>
    <definedName name="Year1odtcmt">#REF!</definedName>
    <definedName name="Year1opaca" localSheetId="0">#REF!</definedName>
    <definedName name="Year1opaca" localSheetId="1">#REF!</definedName>
    <definedName name="Year1opaca">#REF!</definedName>
    <definedName name="Year1opcal" localSheetId="0">#REF!</definedName>
    <definedName name="Year1opcal" localSheetId="1">#REF!</definedName>
    <definedName name="Year1opcal">#REF!</definedName>
    <definedName name="Year1opcmt" localSheetId="0">#REF!</definedName>
    <definedName name="Year1opcmt" localSheetId="1">#REF!</definedName>
    <definedName name="Year1opcmt">#REF!</definedName>
    <definedName name="Year1opcnt" localSheetId="0">#REF!</definedName>
    <definedName name="Year1opcnt" localSheetId="1">#REF!</definedName>
    <definedName name="Year1opcnt">#REF!</definedName>
    <definedName name="Year1opdol" localSheetId="0">#REF!</definedName>
    <definedName name="Year1opdol" localSheetId="1">#REF!</definedName>
    <definedName name="Year1opdol">#REF!</definedName>
    <definedName name="Year1opsum" localSheetId="0">#REF!</definedName>
    <definedName name="Year1opsum" localSheetId="1">#REF!</definedName>
    <definedName name="Year1opsum">#REF!</definedName>
    <definedName name="Year1orgdte" localSheetId="0">#REF!</definedName>
    <definedName name="Year1orgdte" localSheetId="1">#REF!</definedName>
    <definedName name="Year1orgdte">#REF!</definedName>
    <definedName name="Year1orgnme" localSheetId="0">#REF!</definedName>
    <definedName name="Year1orgnme" localSheetId="1">#REF!</definedName>
    <definedName name="Year1orgnme">#REF!</definedName>
    <definedName name="Year1otcmt" localSheetId="0">#REF!</definedName>
    <definedName name="Year1otcmt" localSheetId="1">#REF!</definedName>
    <definedName name="Year1otcmt">#REF!</definedName>
    <definedName name="Year1otcnt" localSheetId="0">#REF!</definedName>
    <definedName name="Year1otcnt" localSheetId="1">#REF!</definedName>
    <definedName name="Year1otcnt">#REF!</definedName>
    <definedName name="Year1otdol" localSheetId="0">#REF!</definedName>
    <definedName name="Year1otdol" localSheetId="1">#REF!</definedName>
    <definedName name="Year1otdol">#REF!</definedName>
    <definedName name="Year1othcmt" localSheetId="0">#REF!</definedName>
    <definedName name="Year1othcmt" localSheetId="1">#REF!</definedName>
    <definedName name="Year1othcmt">#REF!</definedName>
    <definedName name="Year1othdol" localSheetId="0">#REF!</definedName>
    <definedName name="Year1othdol" localSheetId="1">#REF!</definedName>
    <definedName name="Year1othdol">#REF!</definedName>
    <definedName name="Year1pdaca" localSheetId="0">#REF!</definedName>
    <definedName name="Year1pdaca" localSheetId="1">#REF!</definedName>
    <definedName name="Year1pdaca">#REF!</definedName>
    <definedName name="Year1pdcal" localSheetId="0">#REF!</definedName>
    <definedName name="Year1pdcal" localSheetId="1">#REF!</definedName>
    <definedName name="Year1pdcal">#REF!</definedName>
    <definedName name="Year1pdcmt" localSheetId="0">#REF!</definedName>
    <definedName name="Year1pdcmt" localSheetId="1">#REF!</definedName>
    <definedName name="Year1pdcmt">#REF!</definedName>
    <definedName name="Year1pdcnt" localSheetId="0">#REF!</definedName>
    <definedName name="Year1pdcnt" localSheetId="1">#REF!</definedName>
    <definedName name="Year1pdcnt">#REF!</definedName>
    <definedName name="Year1pddol" localSheetId="0">#REF!</definedName>
    <definedName name="Year1pddol" localSheetId="1">#REF!</definedName>
    <definedName name="Year1pddol">#REF!</definedName>
    <definedName name="Year1pdsum" localSheetId="0">#REF!</definedName>
    <definedName name="Year1pdsum" localSheetId="1">#REF!</definedName>
    <definedName name="Year1pdsum">#REF!</definedName>
    <definedName name="Year1PIDOL01" localSheetId="0">#REF!</definedName>
    <definedName name="Year1PIDOL01" localSheetId="1">#REF!</definedName>
    <definedName name="Year1PIDOL01">#REF!</definedName>
    <definedName name="Year1PIDOL02" localSheetId="0">#REF!</definedName>
    <definedName name="Year1PIDOL02" localSheetId="1">#REF!</definedName>
    <definedName name="Year1PIDOL02">#REF!</definedName>
    <definedName name="Year1PIDOL03" localSheetId="0">#REF!</definedName>
    <definedName name="Year1PIDOL03" localSheetId="1">#REF!</definedName>
    <definedName name="Year1PIDOL03">#REF!</definedName>
    <definedName name="Year1PIDOL04" localSheetId="0">#REF!</definedName>
    <definedName name="Year1PIDOL04" localSheetId="1">#REF!</definedName>
    <definedName name="Year1PIDOL04">#REF!</definedName>
    <definedName name="Year1PIDOL05" localSheetId="0">#REF!</definedName>
    <definedName name="Year1PIDOL05" localSheetId="1">#REF!</definedName>
    <definedName name="Year1PIDOL05">#REF!</definedName>
    <definedName name="Year1PIFNAME01" localSheetId="0">#REF!</definedName>
    <definedName name="Year1PIFNAME01" localSheetId="1">#REF!</definedName>
    <definedName name="Year1PIFNAME01">#REF!</definedName>
    <definedName name="Year1PIFNAME02" localSheetId="0">#REF!</definedName>
    <definedName name="Year1PIFNAME02" localSheetId="1">#REF!</definedName>
    <definedName name="Year1PIFNAME02">#REF!</definedName>
    <definedName name="Year1PIFNAME03" localSheetId="0">#REF!</definedName>
    <definedName name="Year1PIFNAME03" localSheetId="1">#REF!</definedName>
    <definedName name="Year1PIFNAME03">#REF!</definedName>
    <definedName name="Year1PIFNAME04" localSheetId="0">#REF!</definedName>
    <definedName name="Year1PIFNAME04" localSheetId="1">#REF!</definedName>
    <definedName name="Year1PIFNAME04">#REF!</definedName>
    <definedName name="Year1PIFNAME05" localSheetId="0">#REF!</definedName>
    <definedName name="Year1PIFNAME05" localSheetId="1">#REF!</definedName>
    <definedName name="Year1PIFNAME05">#REF!</definedName>
    <definedName name="Year1PILNAME01" localSheetId="0">#REF!</definedName>
    <definedName name="Year1PILNAME01" localSheetId="1">#REF!</definedName>
    <definedName name="Year1PILNAME01">#REF!</definedName>
    <definedName name="Year1PILNAME02" localSheetId="0">#REF!</definedName>
    <definedName name="Year1PILNAME02" localSheetId="1">#REF!</definedName>
    <definedName name="Year1PILNAME02">#REF!</definedName>
    <definedName name="Year1PILNAME03" localSheetId="0">#REF!</definedName>
    <definedName name="Year1PILNAME03" localSheetId="1">#REF!</definedName>
    <definedName name="Year1PILNAME03">#REF!</definedName>
    <definedName name="Year1PILNAME04" localSheetId="0">#REF!</definedName>
    <definedName name="Year1PILNAME04" localSheetId="1">#REF!</definedName>
    <definedName name="Year1PILNAME04">#REF!</definedName>
    <definedName name="Year1PILNAME05" localSheetId="0">#REF!</definedName>
    <definedName name="Year1PILNAME05" localSheetId="1">#REF!</definedName>
    <definedName name="Year1PILNAME05">#REF!</definedName>
    <definedName name="Year1PIMNAME01" localSheetId="0">#REF!</definedName>
    <definedName name="Year1PIMNAME01" localSheetId="1">#REF!</definedName>
    <definedName name="Year1PIMNAME01">#REF!</definedName>
    <definedName name="Year1PIMNAME02" localSheetId="0">#REF!</definedName>
    <definedName name="Year1PIMNAME02" localSheetId="1">#REF!</definedName>
    <definedName name="Year1PIMNAME02">#REF!</definedName>
    <definedName name="Year1PIMNAME03" localSheetId="0">#REF!</definedName>
    <definedName name="Year1PIMNAME03" localSheetId="1">#REF!</definedName>
    <definedName name="Year1PIMNAME03">#REF!</definedName>
    <definedName name="Year1PIMNAME04" localSheetId="0">#REF!</definedName>
    <definedName name="Year1PIMNAME04" localSheetId="1">#REF!</definedName>
    <definedName name="Year1PIMNAME04">#REF!</definedName>
    <definedName name="Year1PIMNAME05" localSheetId="0">#REF!</definedName>
    <definedName name="Year1PIMNAME05" localSheetId="1">#REF!</definedName>
    <definedName name="Year1PIMNAME05">#REF!</definedName>
    <definedName name="Year1PITITLE01" localSheetId="0">#REF!</definedName>
    <definedName name="Year1PITITLE01" localSheetId="1">#REF!</definedName>
    <definedName name="Year1PITITLE01">#REF!</definedName>
    <definedName name="Year1PITITLE02" localSheetId="0">#REF!</definedName>
    <definedName name="Year1PITITLE02" localSheetId="1">#REF!</definedName>
    <definedName name="Year1PITITLE02">#REF!</definedName>
    <definedName name="Year1PITITLE03" localSheetId="0">#REF!</definedName>
    <definedName name="Year1PITITLE03" localSheetId="1">#REF!</definedName>
    <definedName name="Year1PITITLE03">#REF!</definedName>
    <definedName name="Year1PITITLE04" localSheetId="0">#REF!</definedName>
    <definedName name="Year1PITITLE04" localSheetId="1">#REF!</definedName>
    <definedName name="Year1PITITLE04">#REF!</definedName>
    <definedName name="Year1PITITLE05" localSheetId="0">#REF!</definedName>
    <definedName name="Year1PITITLE05" localSheetId="1">#REF!</definedName>
    <definedName name="Year1PITITLE05">#REF!</definedName>
    <definedName name="Year1pucmt" localSheetId="0">#REF!</definedName>
    <definedName name="Year1pucmt" localSheetId="1">#REF!</definedName>
    <definedName name="Year1pucmt">#REF!</definedName>
    <definedName name="Year1pudol" localSheetId="0">#REF!</definedName>
    <definedName name="Year1pudol" localSheetId="1">#REF!</definedName>
    <definedName name="Year1pudol">#REF!</definedName>
    <definedName name="Year1rsdol" localSheetId="0">#REF!</definedName>
    <definedName name="Year1rsdol" localSheetId="1">#REF!</definedName>
    <definedName name="Year1rsdol">#REF!</definedName>
    <definedName name="Year1rsdol_real" localSheetId="0">#REF!</definedName>
    <definedName name="Year1rsdol_real" localSheetId="1">#REF!</definedName>
    <definedName name="Year1rsdol_real">#REF!</definedName>
    <definedName name="Year1sccmt" localSheetId="0">#REF!</definedName>
    <definedName name="Year1sccmt" localSheetId="1">#REF!</definedName>
    <definedName name="Year1sccmt">#REF!</definedName>
    <definedName name="Year1sccnt" localSheetId="0">#REF!</definedName>
    <definedName name="Year1sccnt" localSheetId="1">#REF!</definedName>
    <definedName name="Year1sccnt">#REF!</definedName>
    <definedName name="Year1scdol" localSheetId="0">#REF!</definedName>
    <definedName name="Year1scdol" localSheetId="1">#REF!</definedName>
    <definedName name="Year1scdol">#REF!</definedName>
    <definedName name="Year1sigdte" localSheetId="0">#REF!</definedName>
    <definedName name="Year1sigdte" localSheetId="1">#REF!</definedName>
    <definedName name="Year1sigdte">#REF!</definedName>
    <definedName name="Year1signme" localSheetId="0">#REF!</definedName>
    <definedName name="Year1signme" localSheetId="1">#REF!</definedName>
    <definedName name="Year1signme">#REF!</definedName>
    <definedName name="Year1stcmt" localSheetId="0">#REF!</definedName>
    <definedName name="Year1stcmt" localSheetId="1">#REF!</definedName>
    <definedName name="Year1stcmt">#REF!</definedName>
    <definedName name="Year1stdol" localSheetId="0">#REF!</definedName>
    <definedName name="Year1stdol" localSheetId="1">#REF!</definedName>
    <definedName name="Year1stdol">#REF!</definedName>
    <definedName name="Year1subcmt" localSheetId="0">#REF!</definedName>
    <definedName name="Year1subcmt" localSheetId="1">#REF!</definedName>
    <definedName name="Year1subcmt">#REF!</definedName>
    <definedName name="Year1subdol" localSheetId="0">#REF!</definedName>
    <definedName name="Year1subdol" localSheetId="1">#REF!</definedName>
    <definedName name="Year1subdol">#REF!</definedName>
    <definedName name="Year1sucmt" localSheetId="0">#REF!</definedName>
    <definedName name="Year1sucmt" localSheetId="1">#REF!</definedName>
    <definedName name="Year1sucmt">#REF!</definedName>
    <definedName name="Year1sudol" localSheetId="0">#REF!</definedName>
    <definedName name="Year1sudol" localSheetId="1">#REF!</definedName>
    <definedName name="Year1sudol">#REF!</definedName>
    <definedName name="Year1SUMR01" localSheetId="0">#REF!</definedName>
    <definedName name="Year1SUMR01" localSheetId="1">#REF!</definedName>
    <definedName name="Year1SUMR01">#REF!</definedName>
    <definedName name="Year1SUMR02" localSheetId="0">#REF!</definedName>
    <definedName name="Year1SUMR02" localSheetId="1">#REF!</definedName>
    <definedName name="Year1SUMR02">#REF!</definedName>
    <definedName name="Year1SUMR03" localSheetId="0">#REF!</definedName>
    <definedName name="Year1SUMR03" localSheetId="1">#REF!</definedName>
    <definedName name="Year1SUMR03">#REF!</definedName>
    <definedName name="Year1SUMR04" localSheetId="0">#REF!</definedName>
    <definedName name="Year1SUMR04" localSheetId="1">#REF!</definedName>
    <definedName name="Year1SUMR04">#REF!</definedName>
    <definedName name="Year1SUMR05" localSheetId="0">#REF!</definedName>
    <definedName name="Year1SUMR05" localSheetId="1">#REF!</definedName>
    <definedName name="Year1SUMR05">#REF!</definedName>
    <definedName name="Year1tpcnt" localSheetId="0">#REF!</definedName>
    <definedName name="Year1tpcnt" localSheetId="1">#REF!</definedName>
    <definedName name="Year1tpcnt">#REF!</definedName>
    <definedName name="Year1trcmt" localSheetId="0">#REF!</definedName>
    <definedName name="Year1trcmt" localSheetId="1">#REF!</definedName>
    <definedName name="Year1trcmt">#REF!</definedName>
    <definedName name="Year1trdol" localSheetId="0">#REF!</definedName>
    <definedName name="Year1trdol" localSheetId="1">#REF!</definedName>
    <definedName name="Year1trdol">#REF!</definedName>
    <definedName name="Year1tscmt" localSheetId="0">#REF!</definedName>
    <definedName name="Year1tscmt" localSheetId="1">#REF!</definedName>
    <definedName name="Year1tscmt">#REF!</definedName>
    <definedName name="Year1tsfcmt" localSheetId="0">#REF!</definedName>
    <definedName name="Year1tsfcmt" localSheetId="1">#REF!</definedName>
    <definedName name="Year1tsfcmt">#REF!</definedName>
    <definedName name="Year1ugcmt" localSheetId="0">#REF!</definedName>
    <definedName name="Year1ugcmt" localSheetId="1">#REF!</definedName>
    <definedName name="Year1ugcmt">#REF!</definedName>
    <definedName name="Year1ugcnt" localSheetId="0">#REF!</definedName>
    <definedName name="Year1ugcnt" localSheetId="1">#REF!</definedName>
    <definedName name="Year1ugcnt">#REF!</definedName>
    <definedName name="Year1ugdol" localSheetId="0">#REF!</definedName>
    <definedName name="Year1ugdol" localSheetId="1">#REF!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12" l="1"/>
  <c r="A13" i="12"/>
  <c r="C34" i="13"/>
  <c r="B34" i="13"/>
  <c r="C6" i="13"/>
  <c r="C58" i="13"/>
  <c r="C56" i="13"/>
  <c r="C54" i="13"/>
  <c r="C52" i="13"/>
  <c r="C50" i="13"/>
  <c r="C48" i="13"/>
  <c r="C46" i="13"/>
  <c r="C44" i="13"/>
  <c r="C42" i="13"/>
  <c r="C40" i="13"/>
  <c r="B38" i="13"/>
  <c r="C38" i="13" s="1"/>
  <c r="B36" i="13"/>
  <c r="C36" i="13" s="1"/>
  <c r="C30" i="13"/>
  <c r="C28" i="13"/>
  <c r="C26" i="13"/>
  <c r="C24" i="13"/>
  <c r="C22" i="13"/>
  <c r="C20" i="13"/>
  <c r="C18" i="13"/>
  <c r="C16" i="13"/>
  <c r="C14" i="13"/>
  <c r="C12" i="13"/>
  <c r="C10" i="13"/>
  <c r="C8" i="13"/>
  <c r="B19" i="11" l="1"/>
  <c r="B21" i="12"/>
  <c r="F142" i="12" l="1"/>
  <c r="F141" i="12"/>
  <c r="F140" i="12"/>
  <c r="F135" i="12"/>
  <c r="F134" i="12"/>
  <c r="F133" i="12"/>
  <c r="F128" i="12"/>
  <c r="F127" i="12"/>
  <c r="F126" i="12"/>
  <c r="F121" i="12"/>
  <c r="F120" i="12"/>
  <c r="F119" i="12"/>
  <c r="F114" i="12"/>
  <c r="F113" i="12"/>
  <c r="F112" i="12"/>
  <c r="F107" i="12"/>
  <c r="F106" i="12"/>
  <c r="F105" i="12"/>
  <c r="F100" i="12"/>
  <c r="F99" i="12"/>
  <c r="F98" i="12"/>
  <c r="D88" i="12"/>
  <c r="B88" i="12"/>
  <c r="D87" i="12"/>
  <c r="B87" i="12"/>
  <c r="D86" i="12"/>
  <c r="B86" i="12"/>
  <c r="D85" i="12"/>
  <c r="B85" i="12"/>
  <c r="D84" i="12"/>
  <c r="B84" i="12"/>
  <c r="D83" i="12"/>
  <c r="B83" i="12"/>
  <c r="D82" i="12"/>
  <c r="W80" i="12"/>
  <c r="U80" i="12"/>
  <c r="S80" i="12"/>
  <c r="Q80" i="12"/>
  <c r="O80" i="12"/>
  <c r="M80" i="12"/>
  <c r="K80" i="12"/>
  <c r="I80" i="12"/>
  <c r="G80" i="12"/>
  <c r="E80" i="12"/>
  <c r="B80" i="12"/>
  <c r="B78" i="12"/>
  <c r="B73" i="12"/>
  <c r="B23" i="12"/>
  <c r="B82" i="12" s="1"/>
  <c r="B21" i="11"/>
  <c r="F142" i="11"/>
  <c r="F141" i="11"/>
  <c r="F140" i="11"/>
  <c r="F135" i="11"/>
  <c r="F134" i="11"/>
  <c r="F133" i="11"/>
  <c r="F128" i="11"/>
  <c r="F127" i="11"/>
  <c r="F126" i="11"/>
  <c r="F121" i="11"/>
  <c r="F120" i="11"/>
  <c r="F119" i="11"/>
  <c r="F114" i="11"/>
  <c r="F113" i="11"/>
  <c r="F112" i="11"/>
  <c r="F107" i="11"/>
  <c r="F106" i="11"/>
  <c r="F105" i="11"/>
  <c r="F100" i="11"/>
  <c r="F99" i="11"/>
  <c r="F98" i="11"/>
  <c r="D88" i="11"/>
  <c r="B88" i="11"/>
  <c r="D87" i="11"/>
  <c r="B87" i="11"/>
  <c r="D86" i="11"/>
  <c r="B86" i="11"/>
  <c r="D85" i="11"/>
  <c r="B85" i="11"/>
  <c r="D84" i="11"/>
  <c r="B84" i="11"/>
  <c r="D83" i="11"/>
  <c r="B83" i="11"/>
  <c r="D82" i="11"/>
  <c r="W80" i="11"/>
  <c r="U80" i="11"/>
  <c r="S80" i="11"/>
  <c r="Q80" i="11"/>
  <c r="O80" i="11"/>
  <c r="M80" i="11"/>
  <c r="K80" i="11"/>
  <c r="I80" i="11"/>
  <c r="G80" i="11"/>
  <c r="E80" i="11"/>
  <c r="B78" i="11"/>
  <c r="B73" i="11"/>
  <c r="B13" i="11"/>
  <c r="B23" i="11" l="1"/>
  <c r="B82" i="11" s="1"/>
  <c r="B43" i="11"/>
  <c r="C38" i="11" s="1"/>
  <c r="C126" i="11" s="1"/>
  <c r="B43" i="12"/>
  <c r="C36" i="12" s="1"/>
  <c r="C114" i="12" s="1"/>
  <c r="B80" i="11"/>
  <c r="D141" i="11" l="1"/>
  <c r="D106" i="12"/>
  <c r="G106" i="12" s="1"/>
  <c r="D69" i="11"/>
  <c r="C127" i="11"/>
  <c r="I127" i="11" s="1"/>
  <c r="D98" i="11"/>
  <c r="D105" i="12"/>
  <c r="G105" i="12" s="1"/>
  <c r="D65" i="12"/>
  <c r="E65" i="12" s="1"/>
  <c r="D68" i="12"/>
  <c r="C34" i="11"/>
  <c r="C99" i="11" s="1"/>
  <c r="I99" i="11" s="1"/>
  <c r="D106" i="11"/>
  <c r="G106" i="11" s="1"/>
  <c r="A47" i="11"/>
  <c r="D64" i="12"/>
  <c r="D121" i="12"/>
  <c r="G121" i="12" s="1"/>
  <c r="D128" i="12"/>
  <c r="C35" i="11"/>
  <c r="C107" i="11" s="1"/>
  <c r="I107" i="11" s="1"/>
  <c r="D70" i="11"/>
  <c r="C34" i="12"/>
  <c r="C99" i="12" s="1"/>
  <c r="I99" i="12" s="1"/>
  <c r="E128" i="12"/>
  <c r="D142" i="11"/>
  <c r="G142" i="11" s="1"/>
  <c r="D113" i="12"/>
  <c r="G113" i="12" s="1"/>
  <c r="C39" i="11"/>
  <c r="C135" i="11" s="1"/>
  <c r="D65" i="11"/>
  <c r="C37" i="12"/>
  <c r="C120" i="12" s="1"/>
  <c r="I120" i="12" s="1"/>
  <c r="C113" i="12"/>
  <c r="I113" i="12" s="1"/>
  <c r="D64" i="11"/>
  <c r="G82" i="11" s="1"/>
  <c r="D133" i="11"/>
  <c r="G133" i="11" s="1"/>
  <c r="D121" i="11"/>
  <c r="G121" i="11" s="1"/>
  <c r="D113" i="11"/>
  <c r="D120" i="12"/>
  <c r="E127" i="12"/>
  <c r="D140" i="12"/>
  <c r="G140" i="12" s="1"/>
  <c r="C40" i="12"/>
  <c r="C40" i="11"/>
  <c r="C141" i="11" s="1"/>
  <c r="D66" i="11"/>
  <c r="K82" i="11" s="1"/>
  <c r="D69" i="12"/>
  <c r="D98" i="12"/>
  <c r="G98" i="12" s="1"/>
  <c r="D127" i="11"/>
  <c r="D126" i="11"/>
  <c r="D114" i="11"/>
  <c r="G114" i="11" s="1"/>
  <c r="D134" i="11"/>
  <c r="G134" i="11" s="1"/>
  <c r="D133" i="12"/>
  <c r="G133" i="12" s="1"/>
  <c r="D105" i="11"/>
  <c r="G105" i="11" s="1"/>
  <c r="E128" i="11"/>
  <c r="D72" i="12"/>
  <c r="C37" i="11"/>
  <c r="C121" i="11" s="1"/>
  <c r="E127" i="11"/>
  <c r="D72" i="11"/>
  <c r="W82" i="11" s="1"/>
  <c r="D68" i="11"/>
  <c r="O82" i="11" s="1"/>
  <c r="D135" i="12"/>
  <c r="G135" i="12" s="1"/>
  <c r="D112" i="12"/>
  <c r="G112" i="12" s="1"/>
  <c r="D63" i="12"/>
  <c r="D73" i="12" s="1"/>
  <c r="I114" i="12"/>
  <c r="D135" i="11"/>
  <c r="G135" i="11" s="1"/>
  <c r="D99" i="11"/>
  <c r="G99" i="11" s="1"/>
  <c r="D119" i="11"/>
  <c r="G119" i="11" s="1"/>
  <c r="D120" i="11"/>
  <c r="G120" i="11" s="1"/>
  <c r="D112" i="11"/>
  <c r="D140" i="11"/>
  <c r="D128" i="11"/>
  <c r="D99" i="12"/>
  <c r="D67" i="12"/>
  <c r="D119" i="12"/>
  <c r="G119" i="12" s="1"/>
  <c r="D107" i="12"/>
  <c r="G107" i="12" s="1"/>
  <c r="D71" i="11"/>
  <c r="D100" i="11"/>
  <c r="G100" i="11" s="1"/>
  <c r="C128" i="11"/>
  <c r="I128" i="11" s="1"/>
  <c r="C21" i="12"/>
  <c r="D66" i="12"/>
  <c r="C36" i="11"/>
  <c r="C114" i="11" s="1"/>
  <c r="D67" i="11"/>
  <c r="D63" i="11"/>
  <c r="E126" i="11"/>
  <c r="C35" i="12"/>
  <c r="C106" i="12" s="1"/>
  <c r="I106" i="12" s="1"/>
  <c r="D127" i="12"/>
  <c r="G127" i="12" s="1"/>
  <c r="J127" i="12" s="1"/>
  <c r="D70" i="12"/>
  <c r="D71" i="12"/>
  <c r="C21" i="11"/>
  <c r="C69" i="11" s="1"/>
  <c r="I69" i="11" s="1"/>
  <c r="I126" i="11"/>
  <c r="D107" i="11"/>
  <c r="G107" i="11" s="1"/>
  <c r="D114" i="12"/>
  <c r="G114" i="12" s="1"/>
  <c r="C112" i="12"/>
  <c r="I112" i="12" s="1"/>
  <c r="D134" i="12"/>
  <c r="G134" i="12" s="1"/>
  <c r="D126" i="12"/>
  <c r="C39" i="12"/>
  <c r="C133" i="12" s="1"/>
  <c r="I133" i="12" s="1"/>
  <c r="C38" i="12"/>
  <c r="D142" i="12"/>
  <c r="G142" i="12" s="1"/>
  <c r="D100" i="12"/>
  <c r="G100" i="12" s="1"/>
  <c r="A47" i="12"/>
  <c r="E126" i="12"/>
  <c r="D141" i="12"/>
  <c r="E142" i="11"/>
  <c r="E120" i="11"/>
  <c r="C121" i="12"/>
  <c r="I121" i="12" s="1"/>
  <c r="E106" i="12"/>
  <c r="C141" i="12"/>
  <c r="I141" i="12" s="1"/>
  <c r="C142" i="12"/>
  <c r="I142" i="12" s="1"/>
  <c r="C140" i="12"/>
  <c r="I140" i="12" s="1"/>
  <c r="C71" i="12"/>
  <c r="C69" i="12"/>
  <c r="C66" i="12"/>
  <c r="C67" i="12"/>
  <c r="C65" i="12"/>
  <c r="C72" i="12"/>
  <c r="C63" i="12"/>
  <c r="C70" i="12"/>
  <c r="C68" i="12"/>
  <c r="C64" i="12"/>
  <c r="E105" i="12" l="1"/>
  <c r="E112" i="12"/>
  <c r="H127" i="12"/>
  <c r="K127" i="12" s="1"/>
  <c r="E140" i="12"/>
  <c r="E119" i="12"/>
  <c r="E133" i="11"/>
  <c r="C119" i="11"/>
  <c r="E107" i="11"/>
  <c r="E119" i="11"/>
  <c r="C105" i="11"/>
  <c r="I105" i="11" s="1"/>
  <c r="C71" i="11"/>
  <c r="I71" i="11" s="1"/>
  <c r="C106" i="11"/>
  <c r="I106" i="11" s="1"/>
  <c r="C142" i="11"/>
  <c r="C120" i="11"/>
  <c r="C100" i="11"/>
  <c r="I100" i="11" s="1"/>
  <c r="C133" i="11"/>
  <c r="I133" i="11" s="1"/>
  <c r="E106" i="11"/>
  <c r="E99" i="12"/>
  <c r="G99" i="12"/>
  <c r="J99" i="12" s="1"/>
  <c r="G84" i="12"/>
  <c r="G87" i="12"/>
  <c r="G86" i="12"/>
  <c r="G83" i="12"/>
  <c r="G89" i="12"/>
  <c r="G85" i="12"/>
  <c r="G88" i="12"/>
  <c r="G82" i="12"/>
  <c r="E121" i="12"/>
  <c r="G126" i="12"/>
  <c r="H126" i="12" s="1"/>
  <c r="K126" i="12" s="1"/>
  <c r="Q83" i="12"/>
  <c r="Q85" i="12"/>
  <c r="Q89" i="12"/>
  <c r="Q87" i="12"/>
  <c r="Q84" i="12"/>
  <c r="Q86" i="12"/>
  <c r="Q88" i="12"/>
  <c r="Q82" i="12"/>
  <c r="W89" i="12"/>
  <c r="W86" i="12"/>
  <c r="W84" i="12"/>
  <c r="W88" i="12"/>
  <c r="W83" i="12"/>
  <c r="W85" i="12"/>
  <c r="W87" i="12"/>
  <c r="W82" i="12"/>
  <c r="O83" i="12"/>
  <c r="O85" i="12"/>
  <c r="O87" i="12"/>
  <c r="O89" i="12"/>
  <c r="O84" i="12"/>
  <c r="O86" i="12"/>
  <c r="O88" i="12"/>
  <c r="O82" i="12"/>
  <c r="G67" i="12"/>
  <c r="J67" i="12" s="1"/>
  <c r="M83" i="12"/>
  <c r="M85" i="12"/>
  <c r="M87" i="12"/>
  <c r="M89" i="12"/>
  <c r="M84" i="12"/>
  <c r="M86" i="12"/>
  <c r="M88" i="12"/>
  <c r="M82" i="12"/>
  <c r="J83" i="12"/>
  <c r="J84" i="12"/>
  <c r="J86" i="12"/>
  <c r="J88" i="12"/>
  <c r="J85" i="12"/>
  <c r="J87" i="12"/>
  <c r="J89" i="12"/>
  <c r="J82" i="12"/>
  <c r="I84" i="12"/>
  <c r="I86" i="12"/>
  <c r="I88" i="12"/>
  <c r="I83" i="12"/>
  <c r="I85" i="12"/>
  <c r="I87" i="12"/>
  <c r="I89" i="12"/>
  <c r="I82" i="12"/>
  <c r="K89" i="12"/>
  <c r="K88" i="12"/>
  <c r="K86" i="12"/>
  <c r="K84" i="12"/>
  <c r="K83" i="12"/>
  <c r="K85" i="12"/>
  <c r="K87" i="12"/>
  <c r="K82" i="12"/>
  <c r="E67" i="12"/>
  <c r="G141" i="12"/>
  <c r="H141" i="12" s="1"/>
  <c r="K141" i="12" s="1"/>
  <c r="E142" i="12"/>
  <c r="U84" i="12"/>
  <c r="U86" i="12"/>
  <c r="U88" i="12"/>
  <c r="U83" i="12"/>
  <c r="U85" i="12"/>
  <c r="U87" i="12"/>
  <c r="U89" i="12"/>
  <c r="U82" i="12"/>
  <c r="E120" i="12"/>
  <c r="G120" i="12"/>
  <c r="J120" i="12" s="1"/>
  <c r="C107" i="12"/>
  <c r="I107" i="12" s="1"/>
  <c r="C105" i="12"/>
  <c r="I105" i="12" s="1"/>
  <c r="E135" i="12"/>
  <c r="C100" i="12"/>
  <c r="I100" i="12" s="1"/>
  <c r="S87" i="12"/>
  <c r="S84" i="12"/>
  <c r="S83" i="12"/>
  <c r="S89" i="12"/>
  <c r="S88" i="12"/>
  <c r="S86" i="12"/>
  <c r="S85" i="12"/>
  <c r="S82" i="12"/>
  <c r="G128" i="12"/>
  <c r="H128" i="12" s="1"/>
  <c r="K128" i="12" s="1"/>
  <c r="E82" i="12"/>
  <c r="E85" i="12"/>
  <c r="E84" i="12"/>
  <c r="E83" i="12"/>
  <c r="E86" i="12"/>
  <c r="E89" i="12"/>
  <c r="E87" i="12"/>
  <c r="E88" i="12"/>
  <c r="G69" i="12"/>
  <c r="J69" i="12" s="1"/>
  <c r="G64" i="12"/>
  <c r="J64" i="12" s="1"/>
  <c r="E70" i="12"/>
  <c r="C119" i="12"/>
  <c r="I119" i="12" s="1"/>
  <c r="E107" i="12"/>
  <c r="G66" i="12"/>
  <c r="J66" i="12" s="1"/>
  <c r="E72" i="12"/>
  <c r="G72" i="12"/>
  <c r="J72" i="12" s="1"/>
  <c r="G68" i="12"/>
  <c r="J68" i="12" s="1"/>
  <c r="C135" i="12"/>
  <c r="I135" i="12" s="1"/>
  <c r="G65" i="12"/>
  <c r="J65" i="12" s="1"/>
  <c r="E133" i="12"/>
  <c r="E63" i="12"/>
  <c r="G71" i="12"/>
  <c r="J71" i="12" s="1"/>
  <c r="G70" i="12"/>
  <c r="J70" i="12" s="1"/>
  <c r="G63" i="12"/>
  <c r="G73" i="12" s="1"/>
  <c r="E113" i="12"/>
  <c r="E114" i="12"/>
  <c r="E68" i="12"/>
  <c r="G98" i="11"/>
  <c r="J98" i="11" s="1"/>
  <c r="C66" i="11"/>
  <c r="I66" i="11" s="1"/>
  <c r="U85" i="11"/>
  <c r="U88" i="11"/>
  <c r="U87" i="11"/>
  <c r="U84" i="11"/>
  <c r="U83" i="11"/>
  <c r="U89" i="11"/>
  <c r="U86" i="11"/>
  <c r="G71" i="11"/>
  <c r="J71" i="11" s="1"/>
  <c r="E113" i="11"/>
  <c r="G113" i="11"/>
  <c r="E70" i="11"/>
  <c r="S85" i="11"/>
  <c r="S88" i="11"/>
  <c r="S84" i="11"/>
  <c r="S87" i="11"/>
  <c r="S83" i="11"/>
  <c r="S86" i="11"/>
  <c r="S89" i="11"/>
  <c r="G70" i="11"/>
  <c r="J70" i="11" s="1"/>
  <c r="S82" i="11"/>
  <c r="Q87" i="11"/>
  <c r="Q84" i="11"/>
  <c r="Q86" i="11"/>
  <c r="Q89" i="11"/>
  <c r="Q83" i="11"/>
  <c r="Q85" i="11"/>
  <c r="Q88" i="11"/>
  <c r="G69" i="11"/>
  <c r="J69" i="11" s="1"/>
  <c r="E69" i="11"/>
  <c r="G126" i="11"/>
  <c r="H126" i="11" s="1"/>
  <c r="K126" i="11" s="1"/>
  <c r="C70" i="11"/>
  <c r="I70" i="11" s="1"/>
  <c r="E98" i="11"/>
  <c r="E100" i="11"/>
  <c r="O84" i="11"/>
  <c r="O87" i="11"/>
  <c r="O83" i="11"/>
  <c r="O86" i="11"/>
  <c r="O89" i="11"/>
  <c r="O85" i="11"/>
  <c r="O88" i="11"/>
  <c r="G68" i="11"/>
  <c r="J68" i="11" s="1"/>
  <c r="U82" i="11"/>
  <c r="E87" i="11"/>
  <c r="E89" i="11"/>
  <c r="E84" i="11"/>
  <c r="E83" i="11"/>
  <c r="E86" i="11"/>
  <c r="E85" i="11"/>
  <c r="E88" i="11"/>
  <c r="G63" i="11"/>
  <c r="H75" i="11" s="1"/>
  <c r="C64" i="11"/>
  <c r="I64" i="11" s="1"/>
  <c r="G85" i="11"/>
  <c r="G88" i="11"/>
  <c r="G84" i="11"/>
  <c r="G87" i="11"/>
  <c r="G83" i="11"/>
  <c r="G86" i="11"/>
  <c r="G89" i="11"/>
  <c r="G64" i="11"/>
  <c r="J64" i="11" s="1"/>
  <c r="E114" i="11"/>
  <c r="C72" i="11"/>
  <c r="I72" i="11" s="1"/>
  <c r="E121" i="11"/>
  <c r="M88" i="11"/>
  <c r="M89" i="11"/>
  <c r="M83" i="11"/>
  <c r="M86" i="11"/>
  <c r="M85" i="11"/>
  <c r="M84" i="11"/>
  <c r="M87" i="11"/>
  <c r="G67" i="11"/>
  <c r="J67" i="11" s="1"/>
  <c r="E140" i="11"/>
  <c r="G140" i="11"/>
  <c r="K83" i="11"/>
  <c r="K86" i="11"/>
  <c r="K89" i="11"/>
  <c r="K85" i="11"/>
  <c r="K88" i="11"/>
  <c r="K84" i="11"/>
  <c r="K87" i="11"/>
  <c r="G66" i="11"/>
  <c r="J66" i="11" s="1"/>
  <c r="I85" i="11"/>
  <c r="I88" i="11"/>
  <c r="I87" i="11"/>
  <c r="I84" i="11"/>
  <c r="I86" i="11"/>
  <c r="I83" i="11"/>
  <c r="I89" i="11"/>
  <c r="G65" i="11"/>
  <c r="J65" i="11" s="1"/>
  <c r="Q82" i="11"/>
  <c r="E141" i="11"/>
  <c r="G141" i="11"/>
  <c r="C65" i="11"/>
  <c r="I65" i="11" s="1"/>
  <c r="E112" i="11"/>
  <c r="G112" i="11"/>
  <c r="W83" i="11"/>
  <c r="W86" i="11"/>
  <c r="W89" i="11"/>
  <c r="W85" i="11"/>
  <c r="W88" i="11"/>
  <c r="W84" i="11"/>
  <c r="W87" i="11"/>
  <c r="G72" i="11"/>
  <c r="J72" i="11" s="1"/>
  <c r="C68" i="11"/>
  <c r="I68" i="11" s="1"/>
  <c r="E134" i="11"/>
  <c r="G127" i="11"/>
  <c r="H127" i="11" s="1"/>
  <c r="K127" i="11" s="1"/>
  <c r="G128" i="11"/>
  <c r="J128" i="11" s="1"/>
  <c r="C67" i="11"/>
  <c r="I67" i="11" s="1"/>
  <c r="I82" i="11"/>
  <c r="M82" i="11"/>
  <c r="C63" i="11"/>
  <c r="I63" i="11" s="1"/>
  <c r="E82" i="11"/>
  <c r="E64" i="11"/>
  <c r="E105" i="11"/>
  <c r="E135" i="11"/>
  <c r="E99" i="11"/>
  <c r="E71" i="11"/>
  <c r="E64" i="12"/>
  <c r="E100" i="12"/>
  <c r="C112" i="11"/>
  <c r="I112" i="11" s="1"/>
  <c r="E72" i="11"/>
  <c r="E98" i="12"/>
  <c r="E69" i="12"/>
  <c r="C113" i="11"/>
  <c r="I113" i="11" s="1"/>
  <c r="E65" i="11"/>
  <c r="C134" i="12"/>
  <c r="I134" i="12" s="1"/>
  <c r="C98" i="11"/>
  <c r="I98" i="11" s="1"/>
  <c r="C134" i="11"/>
  <c r="I134" i="11" s="1"/>
  <c r="C140" i="11"/>
  <c r="I140" i="11" s="1"/>
  <c r="C98" i="12"/>
  <c r="I98" i="12" s="1"/>
  <c r="E67" i="11"/>
  <c r="D73" i="11"/>
  <c r="E134" i="12"/>
  <c r="E63" i="11"/>
  <c r="E71" i="12"/>
  <c r="E66" i="11"/>
  <c r="E66" i="12"/>
  <c r="E68" i="11"/>
  <c r="C126" i="12"/>
  <c r="I126" i="12" s="1"/>
  <c r="C127" i="12"/>
  <c r="I127" i="12" s="1"/>
  <c r="C128" i="12"/>
  <c r="I128" i="12" s="1"/>
  <c r="E141" i="12"/>
  <c r="J99" i="11"/>
  <c r="H99" i="11"/>
  <c r="K99" i="11" s="1"/>
  <c r="J100" i="11"/>
  <c r="H100" i="11"/>
  <c r="K100" i="11" s="1"/>
  <c r="J133" i="12"/>
  <c r="H133" i="12"/>
  <c r="K133" i="12" s="1"/>
  <c r="J112" i="12"/>
  <c r="H112" i="12"/>
  <c r="K112" i="12" s="1"/>
  <c r="H99" i="12"/>
  <c r="K99" i="12" s="1"/>
  <c r="J100" i="12"/>
  <c r="H100" i="12"/>
  <c r="K100" i="12" s="1"/>
  <c r="J135" i="12"/>
  <c r="H135" i="12"/>
  <c r="K135" i="12" s="1"/>
  <c r="J142" i="12"/>
  <c r="H142" i="12"/>
  <c r="K142" i="12" s="1"/>
  <c r="J119" i="12"/>
  <c r="H119" i="12"/>
  <c r="K119" i="12" s="1"/>
  <c r="C73" i="12"/>
  <c r="I63" i="12"/>
  <c r="F63" i="12"/>
  <c r="J106" i="12"/>
  <c r="H106" i="12"/>
  <c r="K106" i="12" s="1"/>
  <c r="H114" i="12"/>
  <c r="K114" i="12" s="1"/>
  <c r="J114" i="12"/>
  <c r="I64" i="12"/>
  <c r="F64" i="12"/>
  <c r="I72" i="12"/>
  <c r="F72" i="12"/>
  <c r="J98" i="12"/>
  <c r="H98" i="12"/>
  <c r="K98" i="12" s="1"/>
  <c r="J134" i="12"/>
  <c r="H134" i="12"/>
  <c r="K134" i="12" s="1"/>
  <c r="J121" i="12"/>
  <c r="H121" i="12"/>
  <c r="K121" i="12" s="1"/>
  <c r="I66" i="12"/>
  <c r="F66" i="12"/>
  <c r="I68" i="12"/>
  <c r="F68" i="12"/>
  <c r="F67" i="12"/>
  <c r="I67" i="12"/>
  <c r="J140" i="12"/>
  <c r="H140" i="12"/>
  <c r="K140" i="12" s="1"/>
  <c r="F69" i="12"/>
  <c r="I69" i="12"/>
  <c r="J105" i="12"/>
  <c r="H105" i="12"/>
  <c r="K105" i="12" s="1"/>
  <c r="J107" i="12"/>
  <c r="H107" i="12"/>
  <c r="K107" i="12" s="1"/>
  <c r="F70" i="12"/>
  <c r="I70" i="12"/>
  <c r="F71" i="12"/>
  <c r="I71" i="12"/>
  <c r="I65" i="12"/>
  <c r="F65" i="12"/>
  <c r="J113" i="12"/>
  <c r="H113" i="12"/>
  <c r="K113" i="12" s="1"/>
  <c r="F71" i="11"/>
  <c r="I119" i="11"/>
  <c r="I135" i="11"/>
  <c r="I142" i="11"/>
  <c r="I121" i="11"/>
  <c r="I141" i="11"/>
  <c r="I120" i="11"/>
  <c r="F70" i="11"/>
  <c r="J106" i="11"/>
  <c r="H106" i="11"/>
  <c r="K106" i="11" s="1"/>
  <c r="J107" i="11"/>
  <c r="H107" i="11"/>
  <c r="K107" i="11" s="1"/>
  <c r="J105" i="11"/>
  <c r="H105" i="11"/>
  <c r="K105" i="11" s="1"/>
  <c r="I114" i="11"/>
  <c r="F69" i="11"/>
  <c r="J63" i="12" l="1"/>
  <c r="J73" i="12" s="1"/>
  <c r="H66" i="12"/>
  <c r="K66" i="12" s="1"/>
  <c r="H67" i="12"/>
  <c r="K67" i="12" s="1"/>
  <c r="H68" i="12"/>
  <c r="K68" i="12" s="1"/>
  <c r="H71" i="12"/>
  <c r="K71" i="12" s="1"/>
  <c r="H64" i="12"/>
  <c r="K64" i="12" s="1"/>
  <c r="H72" i="12"/>
  <c r="K72" i="12" s="1"/>
  <c r="J128" i="12"/>
  <c r="H65" i="12"/>
  <c r="K65" i="12" s="1"/>
  <c r="F72" i="11"/>
  <c r="H72" i="11" s="1"/>
  <c r="K72" i="11" s="1"/>
  <c r="H128" i="11"/>
  <c r="K128" i="11" s="1"/>
  <c r="H71" i="11"/>
  <c r="K71" i="11" s="1"/>
  <c r="J63" i="11"/>
  <c r="G75" i="11"/>
  <c r="F64" i="11"/>
  <c r="H64" i="11" s="1"/>
  <c r="K64" i="11" s="1"/>
  <c r="H69" i="11"/>
  <c r="K69" i="11" s="1"/>
  <c r="J127" i="11"/>
  <c r="F66" i="11"/>
  <c r="H66" i="11" s="1"/>
  <c r="K66" i="11" s="1"/>
  <c r="I73" i="11"/>
  <c r="F67" i="11"/>
  <c r="H67" i="11" s="1"/>
  <c r="K67" i="11" s="1"/>
  <c r="R86" i="12"/>
  <c r="R88" i="12"/>
  <c r="R87" i="12"/>
  <c r="R89" i="12"/>
  <c r="R83" i="12"/>
  <c r="R85" i="12"/>
  <c r="R84" i="12"/>
  <c r="R82" i="12"/>
  <c r="J141" i="12"/>
  <c r="J126" i="12"/>
  <c r="N83" i="12"/>
  <c r="N85" i="12"/>
  <c r="N87" i="12"/>
  <c r="N89" i="12"/>
  <c r="N86" i="12"/>
  <c r="N88" i="12"/>
  <c r="N84" i="12"/>
  <c r="N82" i="12"/>
  <c r="V89" i="12"/>
  <c r="V84" i="12"/>
  <c r="V86" i="12"/>
  <c r="V88" i="12"/>
  <c r="V83" i="12"/>
  <c r="V85" i="12"/>
  <c r="V87" i="12"/>
  <c r="V82" i="12"/>
  <c r="H70" i="12"/>
  <c r="K70" i="12" s="1"/>
  <c r="T84" i="12"/>
  <c r="T86" i="12"/>
  <c r="T88" i="12"/>
  <c r="T83" i="12"/>
  <c r="T85" i="12"/>
  <c r="T87" i="12"/>
  <c r="T89" i="12"/>
  <c r="T82" i="12"/>
  <c r="H84" i="12"/>
  <c r="H86" i="12"/>
  <c r="H88" i="12"/>
  <c r="H87" i="12"/>
  <c r="H89" i="12"/>
  <c r="H83" i="12"/>
  <c r="H85" i="12"/>
  <c r="H82" i="12"/>
  <c r="P83" i="12"/>
  <c r="P85" i="12"/>
  <c r="P87" i="12"/>
  <c r="P89" i="12"/>
  <c r="P84" i="12"/>
  <c r="P86" i="12"/>
  <c r="P88" i="12"/>
  <c r="P82" i="12"/>
  <c r="L85" i="12"/>
  <c r="L87" i="12"/>
  <c r="L89" i="12"/>
  <c r="L84" i="12"/>
  <c r="L86" i="12"/>
  <c r="L88" i="12"/>
  <c r="L83" i="12"/>
  <c r="L82" i="12"/>
  <c r="X83" i="12"/>
  <c r="X85" i="12"/>
  <c r="X87" i="12"/>
  <c r="X89" i="12"/>
  <c r="X84" i="12"/>
  <c r="X86" i="12"/>
  <c r="X88" i="12"/>
  <c r="X82" i="12"/>
  <c r="F88" i="12"/>
  <c r="F84" i="12"/>
  <c r="F87" i="12"/>
  <c r="F82" i="12"/>
  <c r="F85" i="12"/>
  <c r="F83" i="12"/>
  <c r="F86" i="12"/>
  <c r="F89" i="12"/>
  <c r="I73" i="12"/>
  <c r="H120" i="12"/>
  <c r="K120" i="12" s="1"/>
  <c r="E73" i="12"/>
  <c r="J126" i="11"/>
  <c r="H83" i="11"/>
  <c r="H89" i="11"/>
  <c r="H88" i="11"/>
  <c r="H87" i="11"/>
  <c r="H85" i="11"/>
  <c r="H84" i="11"/>
  <c r="H86" i="11"/>
  <c r="H82" i="11"/>
  <c r="X83" i="11"/>
  <c r="X86" i="11"/>
  <c r="X89" i="11"/>
  <c r="X85" i="11"/>
  <c r="X84" i="11"/>
  <c r="X88" i="11"/>
  <c r="X87" i="11"/>
  <c r="X82" i="11"/>
  <c r="R85" i="11"/>
  <c r="R84" i="11"/>
  <c r="R87" i="11"/>
  <c r="R83" i="11"/>
  <c r="R86" i="11"/>
  <c r="R89" i="11"/>
  <c r="R88" i="11"/>
  <c r="R82" i="11"/>
  <c r="F85" i="11"/>
  <c r="F84" i="11"/>
  <c r="F87" i="11"/>
  <c r="F83" i="11"/>
  <c r="F86" i="11"/>
  <c r="F89" i="11"/>
  <c r="F88" i="11"/>
  <c r="F82" i="11"/>
  <c r="P84" i="11"/>
  <c r="P87" i="11"/>
  <c r="P83" i="11"/>
  <c r="P86" i="11"/>
  <c r="P89" i="11"/>
  <c r="P85" i="11"/>
  <c r="P88" i="11"/>
  <c r="P82" i="11"/>
  <c r="N84" i="11"/>
  <c r="N83" i="11"/>
  <c r="N86" i="11"/>
  <c r="N89" i="11"/>
  <c r="N85" i="11"/>
  <c r="N88" i="11"/>
  <c r="N87" i="11"/>
  <c r="N82" i="11"/>
  <c r="J83" i="11"/>
  <c r="J86" i="11"/>
  <c r="J89" i="11"/>
  <c r="J85" i="11"/>
  <c r="J88" i="11"/>
  <c r="J84" i="11"/>
  <c r="J87" i="11"/>
  <c r="J82" i="11"/>
  <c r="F63" i="11"/>
  <c r="H63" i="11" s="1"/>
  <c r="K63" i="11" s="1"/>
  <c r="F68" i="11"/>
  <c r="H68" i="11" s="1"/>
  <c r="K68" i="11" s="1"/>
  <c r="C73" i="11"/>
  <c r="L83" i="11"/>
  <c r="L86" i="11"/>
  <c r="L89" i="11"/>
  <c r="L88" i="11"/>
  <c r="L85" i="11"/>
  <c r="L84" i="11"/>
  <c r="L87" i="11"/>
  <c r="L82" i="11"/>
  <c r="V83" i="11"/>
  <c r="V86" i="11"/>
  <c r="V85" i="11"/>
  <c r="V88" i="11"/>
  <c r="V84" i="11"/>
  <c r="V87" i="11"/>
  <c r="V89" i="11"/>
  <c r="V82" i="11"/>
  <c r="K98" i="11"/>
  <c r="F65" i="11"/>
  <c r="H65" i="11" s="1"/>
  <c r="K65" i="11" s="1"/>
  <c r="T85" i="11"/>
  <c r="T88" i="11"/>
  <c r="T84" i="11"/>
  <c r="T86" i="11"/>
  <c r="T89" i="11"/>
  <c r="T83" i="11"/>
  <c r="T87" i="11"/>
  <c r="T82" i="11"/>
  <c r="H98" i="11"/>
  <c r="H70" i="11"/>
  <c r="K70" i="11" s="1"/>
  <c r="G73" i="11"/>
  <c r="J73" i="11"/>
  <c r="H69" i="12"/>
  <c r="K69" i="12" s="1"/>
  <c r="E73" i="11"/>
  <c r="H63" i="12"/>
  <c r="F73" i="12"/>
  <c r="J120" i="11"/>
  <c r="H120" i="11"/>
  <c r="K120" i="11" s="1"/>
  <c r="J119" i="11"/>
  <c r="H119" i="11"/>
  <c r="K119" i="11" s="1"/>
  <c r="J113" i="11"/>
  <c r="H113" i="11"/>
  <c r="K113" i="11" s="1"/>
  <c r="J141" i="11"/>
  <c r="H141" i="11"/>
  <c r="K141" i="11" s="1"/>
  <c r="J140" i="11"/>
  <c r="H140" i="11"/>
  <c r="K140" i="11" s="1"/>
  <c r="J121" i="11"/>
  <c r="H121" i="11"/>
  <c r="K121" i="11" s="1"/>
  <c r="J133" i="11"/>
  <c r="H133" i="11"/>
  <c r="K133" i="11" s="1"/>
  <c r="J142" i="11"/>
  <c r="H142" i="11"/>
  <c r="K142" i="11" s="1"/>
  <c r="J134" i="11"/>
  <c r="H134" i="11"/>
  <c r="K134" i="11" s="1"/>
  <c r="H114" i="11"/>
  <c r="K114" i="11" s="1"/>
  <c r="J114" i="11"/>
  <c r="J112" i="11"/>
  <c r="H112" i="11"/>
  <c r="K112" i="11" s="1"/>
  <c r="J135" i="11"/>
  <c r="H135" i="11"/>
  <c r="K135" i="11" s="1"/>
  <c r="F73" i="11" l="1"/>
  <c r="K63" i="12"/>
  <c r="K73" i="12" s="1"/>
  <c r="H73" i="12"/>
  <c r="K73" i="11"/>
  <c r="H73" i="11"/>
</calcChain>
</file>

<file path=xl/sharedStrings.xml><?xml version="1.0" encoding="utf-8"?>
<sst xmlns="http://schemas.openxmlformats.org/spreadsheetml/2006/main" count="678" uniqueCount="197">
  <si>
    <t>Period</t>
  </si>
  <si>
    <t>Annual Dollar View</t>
  </si>
  <si>
    <t>Monthly Dollar View</t>
  </si>
  <si>
    <t>Grant Number</t>
  </si>
  <si>
    <t>Percent View</t>
  </si>
  <si>
    <t>Capped Monthly Rate</t>
  </si>
  <si>
    <t>Annual Salary Cap</t>
  </si>
  <si>
    <t>Salary Cap Calculator for Determining Salary/Effort Distribution</t>
  </si>
  <si>
    <t>Salary Cap</t>
  </si>
  <si>
    <t>Monthly Rate</t>
  </si>
  <si>
    <t>FY 2016</t>
  </si>
  <si>
    <t>FY 2015</t>
  </si>
  <si>
    <t>1/11/15 -- 1/9/16</t>
  </si>
  <si>
    <t>FY 2014</t>
  </si>
  <si>
    <t>1/12/14 -- 1/10/15</t>
  </si>
  <si>
    <t>FY 2012/13</t>
  </si>
  <si>
    <t>12/23/11--1/11/14</t>
  </si>
  <si>
    <t>FY 2010/11</t>
  </si>
  <si>
    <t>10/1/10-9/30/11</t>
  </si>
  <si>
    <t>1/10/16 -- 1/7/17</t>
  </si>
  <si>
    <t>Salary Cap Chart (Executive Level II)</t>
  </si>
  <si>
    <t>FY 2017</t>
  </si>
  <si>
    <t xml:space="preserve">The Salary Cap Calculator is a tool designed to assist you in determining:  </t>
  </si>
  <si>
    <t>Calendar Year Salary</t>
  </si>
  <si>
    <t>Nine Month Salary</t>
  </si>
  <si>
    <t>%Effort                Over the Cap - Cost Share</t>
  </si>
  <si>
    <t>$ Amount   Over the Cap- Cost Share</t>
  </si>
  <si>
    <t>Am I Over the NIH Monthly Cap Rate?</t>
  </si>
  <si>
    <t>TOTALS:</t>
  </si>
  <si>
    <t>Salary</t>
  </si>
  <si>
    <t>.</t>
  </si>
  <si>
    <r>
      <t xml:space="preserve">All cells highlighted in </t>
    </r>
    <r>
      <rPr>
        <b/>
        <sz val="12"/>
        <color rgb="FF0070C0"/>
        <rFont val="Arial"/>
        <family val="2"/>
      </rPr>
      <t xml:space="preserve">blue </t>
    </r>
    <r>
      <rPr>
        <sz val="12"/>
        <rFont val="Arial"/>
        <family val="2"/>
      </rPr>
      <t>may</t>
    </r>
    <r>
      <rPr>
        <b/>
        <sz val="12"/>
        <color rgb="FF0070C0"/>
        <rFont val="Arial"/>
        <family val="2"/>
      </rPr>
      <t xml:space="preserve"> </t>
    </r>
    <r>
      <rPr>
        <sz val="12"/>
        <rFont val="Arial"/>
        <family val="2"/>
      </rPr>
      <t>require input from user</t>
    </r>
  </si>
  <si>
    <t>For each grant enter the grant number and the effort percentage below.  The percentage breakdown for effort and dollar amount will auto populate in the NIH Salary Cap Calculator</t>
  </si>
  <si>
    <t>Faculty is not over the salary cap, no further action required.</t>
  </si>
  <si>
    <t>FY 2018</t>
  </si>
  <si>
    <t xml:space="preserve">  1/8/17 -- 1/6/18</t>
  </si>
  <si>
    <t>FY2017</t>
  </si>
  <si>
    <t>1/8/17 -- 1/6/18</t>
  </si>
  <si>
    <t>FY 2019</t>
  </si>
  <si>
    <t xml:space="preserve">  1/7/18 -- 1/5/19</t>
  </si>
  <si>
    <t xml:space="preserve"> 1/7/18 -- 1/5/19</t>
  </si>
  <si>
    <t>FY 2020</t>
  </si>
  <si>
    <t xml:space="preserve"> 1/6/19 -- 1/4/20</t>
  </si>
  <si>
    <t xml:space="preserve">  1/6/19 -- 1/4/20</t>
  </si>
  <si>
    <t xml:space="preserve">Enter the pertinent Salary Cap in the blue box, the Monthly Cap Rate will auto-populate. </t>
  </si>
  <si>
    <t>2nd Shift Differential</t>
  </si>
  <si>
    <t>3rd Shift Differential</t>
  </si>
  <si>
    <t>Academic Pay Adjustment</t>
  </si>
  <si>
    <t>Academic Pay - Amount Earned</t>
  </si>
  <si>
    <t>Adjunct Pay</t>
  </si>
  <si>
    <t>Advisor Pay</t>
  </si>
  <si>
    <t>After Hours Call Coverage</t>
  </si>
  <si>
    <t>America Reads Work Study</t>
  </si>
  <si>
    <t>AP Sabbatical Leave 50%</t>
  </si>
  <si>
    <t>AP Sabbatical Leave - Variable</t>
  </si>
  <si>
    <t>Campus Y Work Study</t>
  </si>
  <si>
    <t>Clinical Shift Differential</t>
  </si>
  <si>
    <t>Consultant Fees</t>
  </si>
  <si>
    <t>CRNA Late Pay</t>
  </si>
  <si>
    <t>Double Time</t>
  </si>
  <si>
    <t>ER Shift Differential</t>
  </si>
  <si>
    <t>Faculty Supplemental Salary</t>
  </si>
  <si>
    <t>Federal Work Study - Biweekly</t>
  </si>
  <si>
    <t>Federal Work Study - Monthly</t>
  </si>
  <si>
    <t>Federal Work Study - Monthly Rollover</t>
  </si>
  <si>
    <t>Funeral Leave</t>
  </si>
  <si>
    <t>Holiday</t>
  </si>
  <si>
    <t>HR Approved Time Off</t>
  </si>
  <si>
    <t>Infusions</t>
  </si>
  <si>
    <t>Jury Duty</t>
  </si>
  <si>
    <t>Lump Sum in Lieu of Raise</t>
  </si>
  <si>
    <t>Miscellaneous Other (In PARS)</t>
  </si>
  <si>
    <t>Nurse Pract. After Hours O/C</t>
  </si>
  <si>
    <t>Nurse Pract. Weekend O/C</t>
  </si>
  <si>
    <t>Nursing Clinical Ladder</t>
  </si>
  <si>
    <t>Other Shift Differential  </t>
  </si>
  <si>
    <t>Overnight Differential</t>
  </si>
  <si>
    <t>Overtime</t>
  </si>
  <si>
    <t>PAP Sabbatical Leave 50%</t>
  </si>
  <si>
    <t>Patient Care Coverage</t>
  </si>
  <si>
    <t>Project Pay</t>
  </si>
  <si>
    <t>Regular</t>
  </si>
  <si>
    <t>Regular Additional Salary - Exception</t>
  </si>
  <si>
    <t>Sabbatical Leave 50%</t>
  </si>
  <si>
    <t>Sabbatical Leave - Variable</t>
  </si>
  <si>
    <t>Sick</t>
  </si>
  <si>
    <t>St. Peters In-Patient Coverage</t>
  </si>
  <si>
    <t>Summer Research</t>
  </si>
  <si>
    <t>Summer School</t>
  </si>
  <si>
    <t>Temp Pay Adjustment</t>
  </si>
  <si>
    <t>Treatment Center Shift</t>
  </si>
  <si>
    <t>Vacation</t>
  </si>
  <si>
    <t>Vacation Payout on Termination</t>
  </si>
  <si>
    <t>Weekend Clinic Support</t>
  </si>
  <si>
    <t>Pay Components Included in Salary Cap Calculations</t>
  </si>
  <si>
    <t>See tab "Pay Components for Salary Cap" to see additional pay components calculated into the salary cap total.</t>
  </si>
  <si>
    <t>Monthly Sal Cap Pay =</t>
  </si>
  <si>
    <t>Pay Components Included in Effort Calculation</t>
  </si>
  <si>
    <t>$ Amount to Grant</t>
  </si>
  <si>
    <t>$ Amount to             Grant</t>
  </si>
  <si>
    <t>%Effort Charged to Grant</t>
  </si>
  <si>
    <t>FY 2021</t>
  </si>
  <si>
    <t xml:space="preserve"> 1/5/20 -- 1/2/21</t>
  </si>
  <si>
    <t xml:space="preserve">  1/5/20 -- 1/2/21</t>
  </si>
  <si>
    <t>Salary Plan</t>
  </si>
  <si>
    <t xml:space="preserve">Annual Salary Plan = </t>
  </si>
  <si>
    <t>Monthly Salary Amount =</t>
  </si>
  <si>
    <t>Personal Time Off</t>
  </si>
  <si>
    <t>Power Plant Premium</t>
  </si>
  <si>
    <t>Sleep Technician Lead</t>
  </si>
  <si>
    <t>Additional Pay Components Subject to Cap</t>
  </si>
  <si>
    <t>Pay Component Totals for PAA Pay Period</t>
  </si>
  <si>
    <t>Other Base Component 1</t>
  </si>
  <si>
    <t>Other Base Component 2</t>
  </si>
  <si>
    <t>Other Base Component 3</t>
  </si>
  <si>
    <t>Faculty Supp Salary</t>
  </si>
  <si>
    <t>Reg Addl Salary-Exception</t>
  </si>
  <si>
    <t>Other Addl Component 1</t>
  </si>
  <si>
    <t>Other Addl Component 2</t>
  </si>
  <si>
    <t>Other Addl Component 3</t>
  </si>
  <si>
    <t>% Effort</t>
  </si>
  <si>
    <t>Enter Monthly Pay Amounts</t>
  </si>
  <si>
    <t>To Grant</t>
  </si>
  <si>
    <t>Over Cap</t>
  </si>
  <si>
    <t>Link to Guidance for Additional Pay on Sponsored Funds</t>
  </si>
  <si>
    <t xml:space="preserve">Note that this is the percentage of effort that Workday will attribute to this worker's salary plan if additional pay components remain constant through the effort certification period. Effort attributed to sponsored awards should be contained in this percentage, unless the department has obtained approval to include additional pay as part of a sponsored project. </t>
  </si>
  <si>
    <t>Note: These values are only correct for those grants that fall under the cap entered in cell A11. To determine the values needed for a grant with a different cap, update A11 and reference the new values generated for that grant.</t>
  </si>
  <si>
    <t>Period Activity Pay</t>
  </si>
  <si>
    <t>Sum of Salary Amounts</t>
  </si>
  <si>
    <t>1.  If an employee's pay exceeds an imposed salary cap.</t>
  </si>
  <si>
    <t>3.  The appropriate values to use when submitting a Payroll Accounting Adjustment.</t>
  </si>
  <si>
    <t>2.  How payroll expense will be charged to awards in a worker's Costing Allocation.</t>
  </si>
  <si>
    <t>For PCAs, leave blue subfields at $0. 
For PAAs, enter amounts paid for pay components that comprise salary. Salary amount will re-calculate based on other values entered.</t>
  </si>
  <si>
    <r>
      <t>For PCAs, enter the worker's % effort.
For PAAs, enter the</t>
    </r>
    <r>
      <rPr>
        <i/>
        <sz val="11"/>
        <color theme="0"/>
        <rFont val="Arial"/>
        <family val="2"/>
      </rPr>
      <t xml:space="preserve"> </t>
    </r>
    <r>
      <rPr>
        <u/>
        <sz val="11"/>
        <color theme="0"/>
        <rFont val="Arial"/>
        <family val="2"/>
      </rPr>
      <t>NEW</t>
    </r>
    <r>
      <rPr>
        <sz val="11"/>
        <color theme="0"/>
        <rFont val="Arial"/>
        <family val="2"/>
      </rPr>
      <t xml:space="preserve"> % effort values you wish to be reflected after completing the PAA.</t>
    </r>
  </si>
  <si>
    <r>
      <t xml:space="preserve">This tool can be used to forecast monthly results for </t>
    </r>
    <r>
      <rPr>
        <b/>
        <sz val="11"/>
        <color rgb="FF7030A0"/>
        <rFont val="Arial"/>
        <family val="2"/>
      </rPr>
      <t>PCAs</t>
    </r>
    <r>
      <rPr>
        <sz val="11"/>
        <rFont val="Arial"/>
        <family val="2"/>
      </rPr>
      <t xml:space="preserve">, and calculate corrections for the purpose of submitting </t>
    </r>
    <r>
      <rPr>
        <b/>
        <sz val="11"/>
        <color rgb="FF7030A0"/>
        <rFont val="Arial"/>
        <family val="2"/>
      </rPr>
      <t>PAAs</t>
    </r>
    <r>
      <rPr>
        <sz val="11"/>
        <rFont val="Arial"/>
        <family val="2"/>
      </rPr>
      <t xml:space="preserve">. Pay close attention to notes in </t>
    </r>
    <r>
      <rPr>
        <b/>
        <sz val="11"/>
        <color rgb="FF7030A0"/>
        <rFont val="Arial"/>
        <family val="2"/>
      </rPr>
      <t>purple</t>
    </r>
    <r>
      <rPr>
        <sz val="11"/>
        <rFont val="Arial"/>
        <family val="2"/>
      </rPr>
      <t xml:space="preserve"> to complete the form based on your needs.</t>
    </r>
  </si>
  <si>
    <t>Enter Grant Identifier</t>
  </si>
  <si>
    <t>Salary Cap Calculator</t>
  </si>
  <si>
    <t>Effective % Total Effort</t>
  </si>
  <si>
    <t>Effort on PCA for Faculty Supp Salary</t>
  </si>
  <si>
    <t>$ Amount Over the Cap- Cost Share</t>
  </si>
  <si>
    <t>For Salary Pay Components:</t>
  </si>
  <si>
    <t>Effort % on PCA for Salary</t>
  </si>
  <si>
    <t xml:space="preserve"> </t>
  </si>
  <si>
    <t>For Faculty Supp. Salary Component:</t>
  </si>
  <si>
    <t>For Reg. Salary - Exception Component:</t>
  </si>
  <si>
    <t>Reg. Salary - Exception</t>
  </si>
  <si>
    <t>For Project Pay Component:</t>
  </si>
  <si>
    <t>For Period Activity Pay Component:</t>
  </si>
  <si>
    <t>For Other Add'l Component 1:</t>
  </si>
  <si>
    <t>Other Add'l Component 1</t>
  </si>
  <si>
    <t>For Other Add'l Component 2:</t>
  </si>
  <si>
    <t>Other Add'l Component 2</t>
  </si>
  <si>
    <t>For Other Add'l Component 3:</t>
  </si>
  <si>
    <t>Other Add'l Component 3</t>
  </si>
  <si>
    <t>Corrected Values to Enter in PAA - Salary Components</t>
  </si>
  <si>
    <t>The values highlighted in green below are the appropriate values to be entered for PAAs involving additional pay components based on the effort percentages to the left.</t>
  </si>
  <si>
    <t xml:space="preserve">Last updated 01/13/22.  If you need changes made to this template, please contact SPA. </t>
  </si>
  <si>
    <t xml:space="preserve">  1/3/21 -- 1/1/22</t>
  </si>
  <si>
    <t>FY 2022</t>
  </si>
  <si>
    <t xml:space="preserve"> 1/3/21 -- 1/1/22</t>
  </si>
  <si>
    <t xml:space="preserve">Last updated 02/10/22.  If you need changes made to this template, please contact SPA. </t>
  </si>
  <si>
    <t>Name:</t>
  </si>
  <si>
    <r>
      <rPr>
        <b/>
        <sz val="10"/>
        <rFont val="Arial"/>
        <family val="2"/>
      </rPr>
      <t>Note:</t>
    </r>
    <r>
      <rPr>
        <sz val="10"/>
        <rFont val="Arial"/>
        <family val="2"/>
      </rPr>
      <t xml:space="preserve"> If this PAA is not adjusting expense amounts charged to grants subject to a salary cap, enter your name below to certify that no salary cap calculations are needed. Use this when solely adjusting related worktags (e.g. fund, function, program, etc.) for a grant, or when the payroll expense being adjusted is not associated with a grant subject to salary cap.
</t>
    </r>
    <r>
      <rPr>
        <b/>
        <i/>
        <sz val="10"/>
        <rFont val="Arial"/>
        <family val="2"/>
      </rPr>
      <t>I certify that the associated PAA does not adjust amounts charged on any grants subject to salary cap.</t>
    </r>
  </si>
  <si>
    <t>Desired Salary Cap for Calculation</t>
  </si>
  <si>
    <t>FY 2023</t>
  </si>
  <si>
    <t xml:space="preserve">  1/2/22 -- 12/31/22</t>
  </si>
  <si>
    <t>FY 2024</t>
  </si>
  <si>
    <t xml:space="preserve">  1/1/24 -- </t>
  </si>
  <si>
    <t xml:space="preserve">  1/1/23 -- 12/31/23</t>
  </si>
  <si>
    <t xml:space="preserve">STMD100% - Self Funded </t>
  </si>
  <si>
    <t xml:space="preserve">STMD60% Self Funded - Hourly </t>
  </si>
  <si>
    <t xml:space="preserve">STMD60% Self Funded - Month </t>
  </si>
  <si>
    <t xml:space="preserve">WUCA STMD 100% - Self Funded </t>
  </si>
  <si>
    <r>
      <t>WUCA STMD 60% - Self Funded</t>
    </r>
    <r>
      <rPr>
        <sz val="12"/>
        <rFont val="Arial"/>
        <family val="2"/>
      </rPr>
      <t xml:space="preserve"> </t>
    </r>
  </si>
  <si>
    <t>Caregiver Leave</t>
  </si>
  <si>
    <t>AP - Vacation Payout</t>
  </si>
  <si>
    <t>AP Sabbatical Leave 100%</t>
  </si>
  <si>
    <t>AP STMD 100%</t>
  </si>
  <si>
    <t>AP STMD 60%</t>
  </si>
  <si>
    <t>IL Paid Time Off</t>
  </si>
  <si>
    <t>IL Paid Time Off Payout</t>
  </si>
  <si>
    <t>Location Differential (NEW)</t>
  </si>
  <si>
    <t>Location On Call (NEW)</t>
  </si>
  <si>
    <t>Reduced Work Schedule</t>
  </si>
  <si>
    <t>Training and Conference</t>
  </si>
  <si>
    <t>Vacation - AP</t>
  </si>
  <si>
    <t>Voting</t>
  </si>
  <si>
    <t>2nd Shift Overtime</t>
  </si>
  <si>
    <t>3rd Shift Overtime</t>
  </si>
  <si>
    <t>Caregiver Leave AP</t>
  </si>
  <si>
    <t>Dispatcher Differential</t>
  </si>
  <si>
    <t>Federal Work Study - Monthly (not OTP)</t>
  </si>
  <si>
    <t>Relief Mechanic 2nd Shift Overtime</t>
  </si>
  <si>
    <t>Relief Mechanic 3rd Shift Overtime</t>
  </si>
  <si>
    <t>Working Supervisor 2nd Shift Overtime</t>
  </si>
  <si>
    <t>Working Supervisor 3rd Shift Overtime</t>
  </si>
  <si>
    <t>9 Month Salary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</si>
</sst>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0"/>
      <name val="Arial"/>
      <family val="2"/>
    </font>
    <font>
      <sz val="10"/>
      <name val="Arial"/>
      <family val="2"/>
    </font>
    <font>
      <b/>
      <sz val="10"/>
      <name val="Arial"/>
      <family val="2"/>
    </font>
    <font>
      <b/>
      <sz val="11"/>
      <name val="Arial"/>
      <family val="2"/>
    </font>
    <font>
      <sz val="10"/>
      <name val="Arial Black"/>
      <family val="2"/>
    </font>
    <font>
      <b/>
      <sz val="12"/>
      <name val="Arial"/>
      <family val="2"/>
    </font>
    <font>
      <b/>
      <sz val="12"/>
      <color theme="0"/>
      <name val="Arial"/>
      <family val="2"/>
    </font>
    <font>
      <sz val="12"/>
      <name val="Arial"/>
      <family val="2"/>
    </font>
    <font>
      <b/>
      <sz val="12"/>
      <color rgb="FF0070C0"/>
      <name val="Arial"/>
      <family val="2"/>
    </font>
    <font>
      <sz val="16"/>
      <name val="Arial Black"/>
      <family val="2"/>
    </font>
    <font>
      <sz val="11"/>
      <name val="Arial"/>
      <family val="2"/>
    </font>
    <font>
      <sz val="10"/>
      <color rgb="FFFF0000"/>
      <name val="Arial Black"/>
      <family val="2"/>
    </font>
    <font>
      <b/>
      <sz val="11"/>
      <color theme="0"/>
      <name val="Arial"/>
      <family val="2"/>
    </font>
    <font>
      <b/>
      <sz val="10"/>
      <color theme="0"/>
      <name val="Arial Black"/>
      <family val="2"/>
    </font>
    <font>
      <i/>
      <sz val="9"/>
      <name val="Arial"/>
      <family val="2"/>
    </font>
    <font>
      <u/>
      <sz val="10"/>
      <color theme="10"/>
      <name val="Arial"/>
      <family val="2"/>
    </font>
    <font>
      <i/>
      <sz val="10"/>
      <name val="Arial"/>
      <family val="2"/>
    </font>
    <font>
      <b/>
      <i/>
      <sz val="10"/>
      <name val="Arial"/>
      <family val="2"/>
    </font>
    <font>
      <b/>
      <i/>
      <sz val="10"/>
      <color theme="0"/>
      <name val="Arial"/>
      <family val="2"/>
    </font>
    <font>
      <b/>
      <sz val="14"/>
      <name val="Arial"/>
      <family val="2"/>
    </font>
    <font>
      <sz val="10"/>
      <color theme="0"/>
      <name val="Arial"/>
      <family val="2"/>
    </font>
    <font>
      <sz val="11"/>
      <color theme="0"/>
      <name val="Arial"/>
      <family val="2"/>
    </font>
    <font>
      <i/>
      <sz val="11"/>
      <color theme="0"/>
      <name val="Arial"/>
      <family val="2"/>
    </font>
    <font>
      <u/>
      <sz val="11"/>
      <color theme="0"/>
      <name val="Arial"/>
      <family val="2"/>
    </font>
    <font>
      <b/>
      <sz val="11"/>
      <color rgb="FF7030A0"/>
      <name val="Arial"/>
      <family val="2"/>
    </font>
    <font>
      <i/>
      <sz val="11"/>
      <name val="Arial"/>
      <family val="2"/>
    </font>
    <font>
      <b/>
      <sz val="16"/>
      <name val="Arial"/>
      <family val="2"/>
    </font>
    <font>
      <sz val="9"/>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gray0625">
        <fgColor theme="0" tint="-0.499984740745262"/>
        <bgColor indexed="65"/>
      </patternFill>
    </fill>
    <fill>
      <patternFill patternType="solid">
        <fgColor rgb="FFFF0000"/>
        <bgColor indexed="64"/>
      </patternFill>
    </fill>
    <fill>
      <patternFill patternType="solid">
        <fgColor theme="0" tint="-0.14999847407452621"/>
        <bgColor rgb="FF0070C0"/>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
      <patternFill patternType="solid">
        <fgColor rgb="FF0070C0"/>
        <bgColor indexed="64"/>
      </patternFill>
    </fill>
  </fills>
  <borders count="9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left>
      <right/>
      <top/>
      <bottom style="thin">
        <color theme="0"/>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hair">
        <color rgb="FF0070C0"/>
      </left>
      <right style="medium">
        <color auto="1"/>
      </right>
      <top style="hair">
        <color rgb="FF0070C0"/>
      </top>
      <bottom style="hair">
        <color rgb="FF0070C0"/>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dotted">
        <color rgb="FF0070C0"/>
      </left>
      <right/>
      <top/>
      <bottom/>
      <diagonal/>
    </border>
    <border>
      <left style="hair">
        <color auto="1"/>
      </left>
      <right/>
      <top style="hair">
        <color auto="1"/>
      </top>
      <bottom/>
      <diagonal/>
    </border>
    <border>
      <left/>
      <right style="hair">
        <color auto="1"/>
      </right>
      <top style="hair">
        <color auto="1"/>
      </top>
      <bottom/>
      <diagonal/>
    </border>
    <border>
      <left style="hair">
        <color rgb="FFC00000"/>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style="hair">
        <color rgb="FFC00000"/>
      </right>
      <top/>
      <bottom style="hair">
        <color rgb="FFC00000"/>
      </bottom>
      <diagonal/>
    </border>
    <border>
      <left style="medium">
        <color auto="1"/>
      </left>
      <right/>
      <top style="medium">
        <color auto="1"/>
      </top>
      <bottom style="dotted">
        <color rgb="FF0070C0"/>
      </bottom>
      <diagonal/>
    </border>
    <border>
      <left style="thin">
        <color indexed="64"/>
      </left>
      <right style="medium">
        <color auto="1"/>
      </right>
      <top style="medium">
        <color auto="1"/>
      </top>
      <bottom style="dotted">
        <color rgb="FF0070C0"/>
      </bottom>
      <diagonal/>
    </border>
    <border>
      <left style="thin">
        <color indexed="64"/>
      </left>
      <right style="medium">
        <color auto="1"/>
      </right>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right style="dotted">
        <color rgb="FF0070C0"/>
      </right>
      <top/>
      <bottom/>
      <diagonal/>
    </border>
    <border>
      <left style="medium">
        <color auto="1"/>
      </left>
      <right/>
      <top style="hair">
        <color auto="1"/>
      </top>
      <bottom style="thin">
        <color indexed="64"/>
      </bottom>
      <diagonal/>
    </border>
    <border>
      <left style="hair">
        <color auto="1"/>
      </left>
      <right style="hair">
        <color auto="1"/>
      </right>
      <top/>
      <bottom style="thin">
        <color auto="1"/>
      </bottom>
      <diagonal/>
    </border>
    <border>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thin">
        <color auto="1"/>
      </top>
      <bottom/>
      <diagonal/>
    </border>
    <border>
      <left style="hair">
        <color auto="1"/>
      </left>
      <right style="medium">
        <color indexed="64"/>
      </right>
      <top style="hair">
        <color auto="1"/>
      </top>
      <bottom style="hair">
        <color auto="1"/>
      </bottom>
      <diagonal/>
    </border>
    <border>
      <left style="hair">
        <color auto="1"/>
      </left>
      <right style="medium">
        <color indexed="64"/>
      </right>
      <top style="thin">
        <color auto="1"/>
      </top>
      <bottom style="medium">
        <color indexed="64"/>
      </bottom>
      <diagonal/>
    </border>
    <border>
      <left style="medium">
        <color indexed="64"/>
      </left>
      <right style="dotted">
        <color theme="0" tint="-0.249977111117893"/>
      </right>
      <top style="medium">
        <color indexed="64"/>
      </top>
      <bottom style="dotted">
        <color theme="0" tint="-0.249977111117893"/>
      </bottom>
      <diagonal/>
    </border>
    <border>
      <left style="dotted">
        <color theme="0" tint="-0.249977111117893"/>
      </left>
      <right style="medium">
        <color indexed="64"/>
      </right>
      <top style="medium">
        <color indexed="64"/>
      </top>
      <bottom style="dotted">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hair">
        <color rgb="FF0070C0"/>
      </left>
      <right style="medium">
        <color indexed="64"/>
      </right>
      <top style="medium">
        <color indexed="64"/>
      </top>
      <bottom style="hair">
        <color rgb="FF0070C0"/>
      </bottom>
      <diagonal/>
    </border>
    <border>
      <left/>
      <right/>
      <top/>
      <bottom style="thin">
        <color theme="0"/>
      </bottom>
      <diagonal/>
    </border>
    <border>
      <left style="thin">
        <color auto="1"/>
      </left>
      <right style="thin">
        <color auto="1"/>
      </right>
      <top/>
      <bottom/>
      <diagonal/>
    </border>
    <border>
      <left style="thin">
        <color auto="1"/>
      </left>
      <right style="medium">
        <color auto="1"/>
      </right>
      <top/>
      <bottom/>
      <diagonal/>
    </border>
    <border>
      <left style="hair">
        <color auto="1"/>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thin">
        <color auto="1"/>
      </right>
      <top style="medium">
        <color indexed="64"/>
      </top>
      <bottom style="hair">
        <color auto="1"/>
      </bottom>
      <diagonal/>
    </border>
    <border>
      <left style="medium">
        <color indexed="64"/>
      </left>
      <right style="thin">
        <color theme="0"/>
      </right>
      <top/>
      <bottom style="thin">
        <color theme="0"/>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medium">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bottom style="medium">
        <color indexed="64"/>
      </bottom>
      <diagonal/>
    </border>
    <border>
      <left style="medium">
        <color indexed="64"/>
      </left>
      <right style="dotted">
        <color theme="0" tint="-0.249977111117893"/>
      </right>
      <top style="dotted">
        <color theme="0" tint="-0.249977111117893"/>
      </top>
      <bottom style="medium">
        <color indexed="64"/>
      </bottom>
      <diagonal/>
    </border>
    <border>
      <left style="dotted">
        <color theme="0" tint="-0.249977111117893"/>
      </left>
      <right style="medium">
        <color indexed="64"/>
      </right>
      <top style="dotted">
        <color theme="0" tint="-0.249977111117893"/>
      </top>
      <bottom style="medium">
        <color indexed="64"/>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style="hair">
        <color indexed="64"/>
      </top>
      <bottom style="hair">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76">
    <xf numFmtId="0" fontId="0" fillId="0" borderId="0" xfId="0"/>
    <xf numFmtId="0" fontId="0" fillId="2" borderId="0" xfId="0" applyFill="1"/>
    <xf numFmtId="164" fontId="0" fillId="2" borderId="0" xfId="0" applyNumberFormat="1" applyFill="1"/>
    <xf numFmtId="0" fontId="1" fillId="2" borderId="0" xfId="0" applyFont="1" applyFill="1"/>
    <xf numFmtId="0" fontId="0" fillId="0" borderId="8" xfId="0" applyBorder="1"/>
    <xf numFmtId="0" fontId="0" fillId="2" borderId="9" xfId="0" applyFill="1" applyBorder="1"/>
    <xf numFmtId="0" fontId="2" fillId="2" borderId="11" xfId="0" applyFont="1" applyFill="1" applyBorder="1" applyAlignment="1">
      <alignment horizontal="center" vertical="center"/>
    </xf>
    <xf numFmtId="0" fontId="0" fillId="0" borderId="10" xfId="0" applyBorder="1"/>
    <xf numFmtId="0" fontId="0" fillId="2" borderId="11" xfId="0" applyFill="1" applyBorder="1"/>
    <xf numFmtId="0" fontId="0" fillId="2" borderId="0" xfId="0" applyFill="1" applyAlignment="1">
      <alignment horizontal="center" vertical="center" wrapText="1"/>
    </xf>
    <xf numFmtId="0" fontId="7" fillId="2" borderId="0" xfId="0" applyFont="1" applyFill="1"/>
    <xf numFmtId="0" fontId="1" fillId="2" borderId="0" xfId="0" applyFont="1" applyFill="1" applyAlignment="1">
      <alignment horizontal="center" vertical="center" wrapText="1"/>
    </xf>
    <xf numFmtId="0" fontId="9" fillId="2" borderId="0" xfId="0" applyFont="1" applyFill="1"/>
    <xf numFmtId="0" fontId="2" fillId="0" borderId="3" xfId="0" applyFont="1" applyBorder="1" applyAlignment="1">
      <alignment horizontal="center"/>
    </xf>
    <xf numFmtId="0" fontId="7" fillId="0" borderId="0" xfId="0" applyFont="1" applyAlignment="1">
      <alignment horizontal="left" wrapText="1"/>
    </xf>
    <xf numFmtId="164" fontId="0" fillId="2" borderId="10" xfId="0" applyNumberFormat="1" applyFill="1" applyBorder="1"/>
    <xf numFmtId="0" fontId="0" fillId="0" borderId="18" xfId="0" applyBorder="1" applyAlignment="1">
      <alignment horizontal="center"/>
    </xf>
    <xf numFmtId="8" fontId="0" fillId="0" borderId="24" xfId="0" applyNumberFormat="1" applyBorder="1"/>
    <xf numFmtId="0" fontId="1" fillId="0" borderId="18" xfId="0" applyFont="1" applyBorder="1" applyAlignment="1">
      <alignment horizontal="center"/>
    </xf>
    <xf numFmtId="0" fontId="1" fillId="0" borderId="9" xfId="0" applyFont="1" applyBorder="1" applyAlignment="1">
      <alignment horizontal="center"/>
    </xf>
    <xf numFmtId="8" fontId="0" fillId="0" borderId="8" xfId="0" applyNumberFormat="1" applyBorder="1"/>
    <xf numFmtId="0" fontId="2" fillId="0" borderId="18" xfId="0" applyFont="1" applyBorder="1" applyAlignment="1">
      <alignment horizontal="center"/>
    </xf>
    <xf numFmtId="0" fontId="2" fillId="0" borderId="24" xfId="0" applyFont="1" applyBorder="1" applyAlignment="1">
      <alignment horizontal="center"/>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5" fontId="0" fillId="0" borderId="26" xfId="0" applyNumberFormat="1" applyBorder="1" applyAlignment="1">
      <alignment horizontal="center"/>
    </xf>
    <xf numFmtId="5" fontId="0" fillId="0" borderId="27" xfId="0" applyNumberFormat="1" applyBorder="1" applyAlignment="1">
      <alignment horizontal="center"/>
    </xf>
    <xf numFmtId="0" fontId="10" fillId="2" borderId="0" xfId="0" applyFont="1" applyFill="1"/>
    <xf numFmtId="9" fontId="0" fillId="2" borderId="0" xfId="0" applyNumberFormat="1" applyFill="1"/>
    <xf numFmtId="164" fontId="6" fillId="0" borderId="10"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horizontal="left" vertical="center" wrapText="1"/>
    </xf>
    <xf numFmtId="10" fontId="0" fillId="3" borderId="29" xfId="1" applyNumberFormat="1" applyFont="1" applyFill="1" applyBorder="1" applyAlignment="1">
      <alignment horizontal="center"/>
    </xf>
    <xf numFmtId="164" fontId="0" fillId="3" borderId="28" xfId="0" applyNumberFormat="1" applyFill="1" applyBorder="1" applyAlignment="1">
      <alignment horizontal="center"/>
    </xf>
    <xf numFmtId="10" fontId="3" fillId="0" borderId="16" xfId="1" applyNumberFormat="1" applyFont="1" applyBorder="1" applyAlignment="1">
      <alignment horizontal="center" vertical="center"/>
    </xf>
    <xf numFmtId="164" fontId="3" fillId="0" borderId="15" xfId="0" applyNumberFormat="1" applyFont="1" applyBorder="1" applyAlignment="1">
      <alignment horizontal="center" vertical="center"/>
    </xf>
    <xf numFmtId="164" fontId="0" fillId="3" borderId="33" xfId="0" applyNumberFormat="1" applyFill="1" applyBorder="1" applyAlignment="1">
      <alignment horizontal="center"/>
    </xf>
    <xf numFmtId="164" fontId="3" fillId="0" borderId="32" xfId="0" applyNumberFormat="1" applyFont="1" applyBorder="1" applyAlignment="1">
      <alignment horizontal="center" vertical="center"/>
    </xf>
    <xf numFmtId="164" fontId="3" fillId="0" borderId="34" xfId="0" applyNumberFormat="1" applyFont="1" applyBorder="1" applyAlignment="1">
      <alignment horizontal="center" vertical="center"/>
    </xf>
    <xf numFmtId="0" fontId="0" fillId="0" borderId="35" xfId="0" applyBorder="1" applyAlignment="1">
      <alignment horizontal="center" vertical="center" wrapText="1"/>
    </xf>
    <xf numFmtId="0" fontId="0" fillId="8" borderId="11" xfId="0" applyFill="1" applyBorder="1" applyAlignment="1">
      <alignment horizontal="center" vertical="center" wrapText="1"/>
    </xf>
    <xf numFmtId="164" fontId="0" fillId="8" borderId="29" xfId="1" applyNumberFormat="1" applyFont="1" applyFill="1" applyBorder="1" applyAlignment="1">
      <alignment horizontal="center"/>
    </xf>
    <xf numFmtId="164" fontId="3" fillId="8" borderId="16" xfId="1" applyNumberFormat="1" applyFont="1" applyFill="1" applyBorder="1" applyAlignment="1">
      <alignment horizontal="center" vertical="center"/>
    </xf>
    <xf numFmtId="0" fontId="5" fillId="0" borderId="45" xfId="0" applyFont="1" applyBorder="1" applyAlignment="1">
      <alignment horizontal="center"/>
    </xf>
    <xf numFmtId="0" fontId="5" fillId="0" borderId="46" xfId="0" applyFont="1" applyBorder="1"/>
    <xf numFmtId="0" fontId="3" fillId="2" borderId="0" xfId="0" applyFont="1"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3" fillId="0" borderId="2" xfId="0" applyFont="1" applyBorder="1" applyAlignment="1">
      <alignment horizontal="center" vertical="center" wrapText="1"/>
    </xf>
    <xf numFmtId="0" fontId="14" fillId="2" borderId="0" xfId="0" applyFont="1" applyFill="1"/>
    <xf numFmtId="165" fontId="6" fillId="4" borderId="9" xfId="0" applyNumberFormat="1" applyFont="1" applyFill="1" applyBorder="1" applyAlignment="1" applyProtection="1">
      <alignment horizontal="center" vertical="center"/>
      <protection locked="0"/>
    </xf>
    <xf numFmtId="164" fontId="6" fillId="4" borderId="10" xfId="0" applyNumberFormat="1" applyFont="1" applyFill="1" applyBorder="1" applyAlignment="1" applyProtection="1">
      <alignment horizontal="center" vertical="center"/>
      <protection locked="0"/>
    </xf>
    <xf numFmtId="0" fontId="0" fillId="0" borderId="0" xfId="0" applyProtection="1">
      <protection locked="0"/>
    </xf>
    <xf numFmtId="0" fontId="2" fillId="0" borderId="22" xfId="0" applyFont="1" applyBorder="1" applyAlignment="1">
      <alignment horizontal="left"/>
    </xf>
    <xf numFmtId="14" fontId="0" fillId="0" borderId="11" xfId="0" applyNumberFormat="1" applyBorder="1" applyAlignment="1">
      <alignment horizontal="left"/>
    </xf>
    <xf numFmtId="164" fontId="0" fillId="0" borderId="10" xfId="0" applyNumberFormat="1" applyBorder="1" applyAlignment="1">
      <alignment horizontal="right"/>
    </xf>
    <xf numFmtId="165" fontId="0" fillId="2" borderId="26" xfId="0" applyNumberFormat="1" applyFill="1" applyBorder="1" applyAlignment="1">
      <alignment horizontal="center"/>
    </xf>
    <xf numFmtId="165" fontId="0" fillId="2" borderId="56" xfId="0" applyNumberFormat="1" applyFill="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0" fillId="2" borderId="55" xfId="0" applyFill="1" applyBorder="1"/>
    <xf numFmtId="164" fontId="0" fillId="2" borderId="57" xfId="0" applyNumberFormat="1" applyFill="1" applyBorder="1"/>
    <xf numFmtId="164" fontId="0" fillId="2" borderId="25" xfId="0" applyNumberFormat="1" applyFill="1" applyBorder="1" applyAlignment="1">
      <alignment horizontal="center"/>
    </xf>
    <xf numFmtId="164" fontId="0" fillId="2" borderId="23" xfId="0" applyNumberFormat="1" applyFill="1" applyBorder="1"/>
    <xf numFmtId="0" fontId="2" fillId="2" borderId="22" xfId="0" applyFont="1" applyFill="1" applyBorder="1"/>
    <xf numFmtId="0" fontId="2" fillId="0" borderId="0" xfId="0" applyFont="1"/>
    <xf numFmtId="164" fontId="5" fillId="9" borderId="47" xfId="0" applyNumberFormat="1" applyFont="1" applyFill="1" applyBorder="1" applyAlignment="1">
      <alignment horizontal="center" vertical="center"/>
    </xf>
    <xf numFmtId="9" fontId="5" fillId="0" borderId="31" xfId="1" applyFont="1" applyFill="1" applyBorder="1" applyAlignment="1">
      <alignment horizontal="center" vertical="center"/>
    </xf>
    <xf numFmtId="0" fontId="1" fillId="2" borderId="0" xfId="0" applyFont="1" applyFill="1" applyAlignment="1">
      <alignment horizontal="left" vertical="center" wrapText="1"/>
    </xf>
    <xf numFmtId="10" fontId="0" fillId="2" borderId="0" xfId="0" applyNumberFormat="1" applyFill="1"/>
    <xf numFmtId="0" fontId="0" fillId="0" borderId="0" xfId="0" applyAlignment="1">
      <alignment vertical="top"/>
    </xf>
    <xf numFmtId="0" fontId="0" fillId="2" borderId="10" xfId="0" applyFill="1" applyBorder="1"/>
    <xf numFmtId="0" fontId="16" fillId="2" borderId="11" xfId="0" applyFont="1" applyFill="1" applyBorder="1"/>
    <xf numFmtId="0" fontId="17" fillId="2" borderId="11" xfId="0" applyFont="1" applyFill="1" applyBorder="1" applyAlignment="1">
      <alignment horizontal="center" vertical="center"/>
    </xf>
    <xf numFmtId="0" fontId="3" fillId="0" borderId="58" xfId="0" applyFont="1" applyBorder="1" applyAlignment="1">
      <alignment horizontal="center"/>
    </xf>
    <xf numFmtId="0" fontId="0" fillId="2" borderId="58" xfId="0" applyFill="1" applyBorder="1" applyAlignment="1">
      <alignment horizontal="center"/>
    </xf>
    <xf numFmtId="0" fontId="0" fillId="0" borderId="11" xfId="0" applyBorder="1"/>
    <xf numFmtId="0" fontId="0" fillId="2" borderId="59" xfId="0" applyFill="1" applyBorder="1"/>
    <xf numFmtId="0" fontId="0" fillId="2" borderId="60" xfId="0" applyFill="1" applyBorder="1"/>
    <xf numFmtId="0" fontId="0" fillId="2" borderId="61" xfId="0" applyFill="1" applyBorder="1"/>
    <xf numFmtId="0" fontId="0" fillId="5" borderId="11" xfId="0" applyFill="1" applyBorder="1" applyAlignment="1">
      <alignment horizontal="center" vertical="center" wrapText="1"/>
    </xf>
    <xf numFmtId="164" fontId="0" fillId="5" borderId="29" xfId="0" applyNumberFormat="1" applyFill="1" applyBorder="1" applyAlignment="1">
      <alignment horizontal="center"/>
    </xf>
    <xf numFmtId="164" fontId="3" fillId="5" borderId="9" xfId="0" applyNumberFormat="1" applyFont="1" applyFill="1" applyBorder="1" applyAlignment="1">
      <alignment horizontal="center" vertical="center"/>
    </xf>
    <xf numFmtId="0" fontId="0" fillId="0" borderId="62" xfId="0" applyBorder="1" applyAlignment="1">
      <alignment horizontal="center" vertical="center" wrapText="1"/>
    </xf>
    <xf numFmtId="10" fontId="0" fillId="3" borderId="63" xfId="1" applyNumberFormat="1" applyFont="1" applyFill="1" applyBorder="1" applyAlignment="1">
      <alignment horizontal="center"/>
    </xf>
    <xf numFmtId="10" fontId="3" fillId="0" borderId="64" xfId="1" applyNumberFormat="1" applyFont="1" applyBorder="1" applyAlignment="1">
      <alignment horizontal="center" vertical="center"/>
    </xf>
    <xf numFmtId="0" fontId="0" fillId="2" borderId="0" xfId="0" applyFill="1" applyAlignment="1">
      <alignment horizontal="right"/>
    </xf>
    <xf numFmtId="164" fontId="18" fillId="4" borderId="31" xfId="0" applyNumberFormat="1" applyFont="1" applyFill="1" applyBorder="1" applyAlignment="1">
      <alignment horizontal="center" vertical="center"/>
    </xf>
    <xf numFmtId="164" fontId="2" fillId="0" borderId="31" xfId="0" applyNumberFormat="1"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164" fontId="17" fillId="0" borderId="31" xfId="0" applyNumberFormat="1" applyFont="1" applyBorder="1" applyAlignment="1">
      <alignment horizontal="center" vertical="center"/>
    </xf>
    <xf numFmtId="0" fontId="0" fillId="10" borderId="20" xfId="0" applyFill="1" applyBorder="1"/>
    <xf numFmtId="0" fontId="0" fillId="10" borderId="21" xfId="0" applyFill="1" applyBorder="1"/>
    <xf numFmtId="0" fontId="19" fillId="10" borderId="19" xfId="0" applyFont="1" applyFill="1" applyBorder="1"/>
    <xf numFmtId="0" fontId="0" fillId="10" borderId="11" xfId="0" applyFill="1" applyBorder="1"/>
    <xf numFmtId="0" fontId="0" fillId="10" borderId="0" xfId="0" applyFill="1"/>
    <xf numFmtId="0" fontId="0" fillId="10" borderId="10" xfId="0" applyFill="1" applyBorder="1"/>
    <xf numFmtId="0" fontId="0" fillId="2" borderId="68" xfId="0" applyFill="1" applyBorder="1"/>
    <xf numFmtId="0" fontId="0" fillId="2" borderId="67" xfId="0" applyFill="1" applyBorder="1"/>
    <xf numFmtId="0" fontId="0" fillId="11" borderId="67" xfId="0" applyFill="1" applyBorder="1"/>
    <xf numFmtId="0" fontId="0" fillId="11" borderId="68" xfId="0" applyFill="1" applyBorder="1"/>
    <xf numFmtId="0" fontId="16" fillId="2" borderId="0" xfId="0" applyFont="1" applyFill="1" applyAlignment="1">
      <alignment horizontal="right"/>
    </xf>
    <xf numFmtId="0" fontId="15" fillId="2" borderId="0" xfId="2" applyFill="1" applyBorder="1" applyAlignment="1">
      <alignment horizontal="left" vertical="center" wrapText="1"/>
    </xf>
    <xf numFmtId="0" fontId="2" fillId="2" borderId="19" xfId="0" applyFont="1" applyFill="1" applyBorder="1" applyAlignment="1">
      <alignment horizontal="center" vertical="center"/>
    </xf>
    <xf numFmtId="164" fontId="5" fillId="9" borderId="69" xfId="0" applyNumberFormat="1" applyFont="1" applyFill="1" applyBorder="1" applyAlignment="1">
      <alignment horizontal="center" vertical="center"/>
    </xf>
    <xf numFmtId="10" fontId="25" fillId="0" borderId="7" xfId="1" applyNumberFormat="1" applyFont="1" applyFill="1" applyBorder="1" applyAlignment="1" applyProtection="1">
      <alignment horizontal="center"/>
      <protection locked="0"/>
    </xf>
    <xf numFmtId="10" fontId="12" fillId="4" borderId="70" xfId="1" applyNumberFormat="1" applyFont="1" applyFill="1" applyBorder="1" applyProtection="1">
      <protection locked="0"/>
    </xf>
    <xf numFmtId="10" fontId="12" fillId="4" borderId="0" xfId="1" applyNumberFormat="1" applyFont="1" applyFill="1" applyBorder="1" applyProtection="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10" fontId="3" fillId="0" borderId="20"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0" borderId="73" xfId="0" applyBorder="1" applyAlignment="1">
      <alignment horizontal="center" vertical="center" wrapText="1"/>
    </xf>
    <xf numFmtId="0" fontId="0" fillId="8" borderId="19"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5" borderId="19" xfId="0" applyFill="1" applyBorder="1" applyAlignment="1">
      <alignment horizontal="center" vertical="center" wrapText="1"/>
    </xf>
    <xf numFmtId="0" fontId="0" fillId="0" borderId="76" xfId="0" applyBorder="1" applyAlignment="1">
      <alignment horizontal="center" vertical="center" wrapText="1"/>
    </xf>
    <xf numFmtId="0" fontId="12" fillId="4" borderId="77" xfId="0" applyFont="1" applyFill="1" applyBorder="1" applyProtection="1">
      <protection locked="0"/>
    </xf>
    <xf numFmtId="0" fontId="12" fillId="4" borderId="78" xfId="0" applyFont="1" applyFill="1" applyBorder="1" applyProtection="1">
      <protection locked="0"/>
    </xf>
    <xf numFmtId="10" fontId="12" fillId="4" borderId="17" xfId="1" applyNumberFormat="1" applyFont="1" applyFill="1" applyBorder="1" applyProtection="1">
      <protection locked="0"/>
    </xf>
    <xf numFmtId="10" fontId="25" fillId="0" borderId="79" xfId="1" applyNumberFormat="1" applyFont="1" applyFill="1" applyBorder="1" applyAlignment="1" applyProtection="1">
      <alignment horizontal="center"/>
      <protection locked="0"/>
    </xf>
    <xf numFmtId="10" fontId="0" fillId="3" borderId="80" xfId="1" applyNumberFormat="1" applyFont="1" applyFill="1" applyBorder="1" applyAlignment="1">
      <alignment horizontal="center"/>
    </xf>
    <xf numFmtId="10" fontId="0" fillId="3" borderId="81" xfId="1" applyNumberFormat="1" applyFont="1" applyFill="1" applyBorder="1" applyAlignment="1">
      <alignment horizontal="center"/>
    </xf>
    <xf numFmtId="164" fontId="0" fillId="8" borderId="80" xfId="1" applyNumberFormat="1" applyFont="1"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xf numFmtId="164" fontId="0" fillId="5" borderId="80" xfId="0" applyNumberFormat="1" applyFill="1" applyBorder="1" applyAlignment="1">
      <alignment horizont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10" fontId="25" fillId="0" borderId="86" xfId="0" applyNumberFormat="1" applyFont="1" applyBorder="1" applyAlignment="1">
      <alignment horizontal="center" vertical="center"/>
    </xf>
    <xf numFmtId="10" fontId="3" fillId="0" borderId="21" xfId="0" applyNumberFormat="1" applyFont="1" applyBorder="1" applyAlignment="1">
      <alignment horizontal="center" vertical="center" wrapText="1"/>
    </xf>
    <xf numFmtId="10" fontId="25" fillId="0" borderId="87" xfId="1" applyNumberFormat="1" applyFont="1" applyFill="1" applyBorder="1" applyAlignment="1" applyProtection="1">
      <alignment horizontal="center"/>
      <protection locked="0"/>
    </xf>
    <xf numFmtId="10" fontId="25" fillId="0" borderId="88" xfId="1" applyNumberFormat="1" applyFont="1" applyFill="1" applyBorder="1" applyAlignment="1" applyProtection="1">
      <alignment horizontal="center"/>
      <protection locked="0"/>
    </xf>
    <xf numFmtId="10" fontId="3" fillId="0" borderId="86" xfId="0" applyNumberFormat="1" applyFont="1" applyBorder="1" applyAlignment="1">
      <alignment horizontal="righ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164" fontId="0" fillId="11" borderId="28" xfId="0" applyNumberFormat="1" applyFill="1" applyBorder="1" applyAlignment="1">
      <alignment horizontal="center"/>
    </xf>
    <xf numFmtId="164" fontId="0" fillId="11" borderId="83" xfId="0" applyNumberFormat="1" applyFill="1" applyBorder="1" applyAlignment="1">
      <alignment horizontal="center"/>
    </xf>
    <xf numFmtId="0" fontId="0" fillId="5" borderId="29" xfId="0" applyFill="1" applyBorder="1" applyAlignment="1">
      <alignment horizontal="center"/>
    </xf>
    <xf numFmtId="0" fontId="0" fillId="3" borderId="33" xfId="0" applyFill="1" applyBorder="1" applyAlignment="1">
      <alignment horizontal="center"/>
    </xf>
    <xf numFmtId="0" fontId="0" fillId="3" borderId="28" xfId="0" applyFill="1" applyBorder="1" applyAlignment="1">
      <alignment horizontal="center"/>
    </xf>
    <xf numFmtId="0" fontId="20" fillId="13" borderId="0" xfId="0" applyFont="1" applyFill="1"/>
    <xf numFmtId="164" fontId="0" fillId="11" borderId="67" xfId="0" applyNumberFormat="1" applyFill="1" applyBorder="1"/>
    <xf numFmtId="164" fontId="0" fillId="11" borderId="68" xfId="0" applyNumberFormat="1" applyFill="1" applyBorder="1"/>
    <xf numFmtId="164" fontId="0" fillId="2" borderId="67" xfId="0" applyNumberFormat="1" applyFill="1" applyBorder="1"/>
    <xf numFmtId="164" fontId="0" fillId="2" borderId="68" xfId="0" applyNumberFormat="1" applyFill="1" applyBorder="1"/>
    <xf numFmtId="164" fontId="0" fillId="11" borderId="89" xfId="0" applyNumberFormat="1" applyFill="1" applyBorder="1"/>
    <xf numFmtId="164" fontId="0" fillId="11" borderId="90" xfId="0" applyNumberFormat="1" applyFill="1" applyBorder="1"/>
    <xf numFmtId="164" fontId="0" fillId="2" borderId="89" xfId="0" applyNumberFormat="1" applyFill="1" applyBorder="1"/>
    <xf numFmtId="164" fontId="0" fillId="2" borderId="90" xfId="0" applyNumberFormat="1" applyFill="1" applyBorder="1"/>
    <xf numFmtId="164" fontId="0" fillId="11" borderId="33" xfId="0" applyNumberFormat="1" applyFill="1" applyBorder="1" applyAlignment="1">
      <alignment horizontal="center"/>
    </xf>
    <xf numFmtId="166" fontId="12" fillId="4" borderId="70" xfId="1" applyNumberFormat="1" applyFont="1" applyFill="1" applyBorder="1" applyProtection="1">
      <protection locked="0"/>
    </xf>
    <xf numFmtId="166" fontId="12" fillId="4" borderId="0" xfId="1" applyNumberFormat="1" applyFont="1" applyFill="1" applyBorder="1" applyProtection="1">
      <protection locked="0"/>
    </xf>
    <xf numFmtId="164" fontId="0" fillId="3" borderId="33" xfId="3" applyNumberFormat="1" applyFont="1" applyFill="1" applyBorder="1" applyAlignment="1">
      <alignment horizontal="center"/>
    </xf>
    <xf numFmtId="165" fontId="0" fillId="2" borderId="0" xfId="0" applyNumberFormat="1" applyFill="1" applyAlignment="1">
      <alignment horizontal="center"/>
    </xf>
    <xf numFmtId="0" fontId="2" fillId="0" borderId="91" xfId="0" applyFont="1" applyBorder="1" applyAlignment="1">
      <alignment horizontal="center"/>
    </xf>
    <xf numFmtId="0" fontId="2" fillId="0" borderId="92" xfId="0" applyFont="1" applyBorder="1" applyAlignment="1">
      <alignment horizontal="center"/>
    </xf>
    <xf numFmtId="0" fontId="0" fillId="0" borderId="96" xfId="0" applyBorder="1"/>
    <xf numFmtId="0" fontId="2" fillId="0" borderId="96" xfId="0" applyFont="1" applyBorder="1" applyAlignment="1">
      <alignment horizontal="center"/>
    </xf>
    <xf numFmtId="165" fontId="0" fillId="2" borderId="98" xfId="0" applyNumberFormat="1" applyFill="1" applyBorder="1" applyAlignment="1">
      <alignment horizontal="center"/>
    </xf>
    <xf numFmtId="164" fontId="0" fillId="0" borderId="97" xfId="0" applyNumberFormat="1" applyBorder="1" applyAlignment="1">
      <alignment horizontal="right"/>
    </xf>
    <xf numFmtId="0" fontId="0" fillId="0" borderId="97" xfId="0" applyBorder="1"/>
    <xf numFmtId="0" fontId="2" fillId="0" borderId="97" xfId="0" applyFont="1" applyBorder="1" applyAlignment="1">
      <alignment horizontal="center"/>
    </xf>
    <xf numFmtId="0" fontId="27" fillId="0" borderId="0" xfId="0" applyFont="1"/>
    <xf numFmtId="0" fontId="27" fillId="0" borderId="0" xfId="0" applyFont="1" applyAlignment="1">
      <alignment vertical="center"/>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2" borderId="65" xfId="0" applyFill="1" applyBorder="1" applyAlignment="1">
      <alignment horizontal="center"/>
    </xf>
    <xf numFmtId="0" fontId="0" fillId="2" borderId="66" xfId="0" applyFill="1" applyBorder="1" applyAlignment="1">
      <alignment horizontal="center"/>
    </xf>
    <xf numFmtId="0" fontId="0" fillId="11" borderId="65" xfId="0" applyFill="1" applyBorder="1" applyAlignment="1">
      <alignment horizontal="center"/>
    </xf>
    <xf numFmtId="0" fontId="0" fillId="11" borderId="66" xfId="0" applyFill="1" applyBorder="1" applyAlignment="1">
      <alignment horizontal="center"/>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0" xfId="0" applyFill="1" applyAlignment="1">
      <alignment horizontal="center" vertical="center" wrapText="1"/>
    </xf>
    <xf numFmtId="0" fontId="0" fillId="11" borderId="10"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8" xfId="0" applyFill="1" applyBorder="1" applyAlignment="1">
      <alignment horizontal="center" vertical="center" wrapText="1"/>
    </xf>
    <xf numFmtId="0" fontId="3" fillId="0" borderId="6" xfId="0" applyFont="1" applyBorder="1" applyAlignment="1">
      <alignment horizontal="center"/>
    </xf>
    <xf numFmtId="0" fontId="3" fillId="0" borderId="4" xfId="0" applyFont="1" applyBorder="1" applyAlignment="1">
      <alignment horizontal="center"/>
    </xf>
    <xf numFmtId="0" fontId="3" fillId="2" borderId="0" xfId="0" applyFont="1" applyFill="1" applyAlignment="1">
      <alignment horizontal="center"/>
    </xf>
    <xf numFmtId="0" fontId="21" fillId="12" borderId="19"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10" fillId="2" borderId="48"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0" fillId="2" borderId="0" xfId="0" applyFont="1" applyFill="1" applyAlignment="1">
      <alignment horizontal="left" wrapText="1"/>
    </xf>
    <xf numFmtId="0" fontId="5" fillId="0" borderId="6" xfId="0" applyFont="1" applyBorder="1" applyAlignment="1">
      <alignment horizontal="center"/>
    </xf>
    <xf numFmtId="0" fontId="5" fillId="0" borderId="4" xfId="0" applyFont="1" applyBorder="1" applyAlignment="1">
      <alignment horizont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54"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1" fillId="2" borderId="48" xfId="2" applyFont="1" applyFill="1" applyBorder="1" applyAlignment="1">
      <alignment horizontal="left" vertical="center" wrapText="1"/>
    </xf>
    <xf numFmtId="0" fontId="1" fillId="2" borderId="49" xfId="2" applyFont="1" applyFill="1" applyBorder="1" applyAlignment="1">
      <alignment horizontal="left" vertical="center" wrapText="1"/>
    </xf>
    <xf numFmtId="0" fontId="1" fillId="2" borderId="50" xfId="2" applyFont="1" applyFill="1" applyBorder="1" applyAlignment="1">
      <alignment horizontal="left" vertical="center" wrapText="1"/>
    </xf>
    <xf numFmtId="0" fontId="1" fillId="2" borderId="36" xfId="2" applyFont="1" applyFill="1" applyBorder="1" applyAlignment="1">
      <alignment horizontal="left" vertical="center" wrapText="1"/>
    </xf>
    <xf numFmtId="0" fontId="1" fillId="2" borderId="0" xfId="2" applyFont="1" applyFill="1" applyBorder="1" applyAlignment="1">
      <alignment horizontal="left" vertical="center" wrapText="1"/>
    </xf>
    <xf numFmtId="0" fontId="1" fillId="2" borderId="54" xfId="2" applyFont="1" applyFill="1" applyBorder="1" applyAlignment="1">
      <alignment horizontal="left" vertical="center" wrapText="1"/>
    </xf>
    <xf numFmtId="0" fontId="1" fillId="2" borderId="51" xfId="2" applyFont="1" applyFill="1" applyBorder="1" applyAlignment="1">
      <alignment horizontal="left" vertical="center" wrapText="1"/>
    </xf>
    <xf numFmtId="0" fontId="1" fillId="2" borderId="52" xfId="2" applyFont="1" applyFill="1" applyBorder="1" applyAlignment="1">
      <alignment horizontal="left" vertical="center" wrapText="1"/>
    </xf>
    <xf numFmtId="0" fontId="1" fillId="2" borderId="53" xfId="2" applyFont="1" applyFill="1" applyBorder="1" applyAlignment="1">
      <alignment horizontal="left" vertical="center" wrapText="1"/>
    </xf>
    <xf numFmtId="0" fontId="20" fillId="12" borderId="60" xfId="0" applyFont="1" applyFill="1" applyBorder="1" applyAlignment="1">
      <alignment horizontal="center" vertical="center" wrapText="1"/>
    </xf>
    <xf numFmtId="0" fontId="15" fillId="2" borderId="0" xfId="2" applyFill="1" applyAlignment="1">
      <alignment horizontal="left" vertical="center"/>
    </xf>
    <xf numFmtId="0" fontId="15" fillId="2" borderId="48" xfId="2" applyFill="1" applyBorder="1" applyAlignment="1">
      <alignment horizontal="left" vertical="center" wrapText="1"/>
    </xf>
    <xf numFmtId="0" fontId="15" fillId="2" borderId="49" xfId="2" applyFill="1" applyBorder="1" applyAlignment="1">
      <alignment horizontal="left" vertical="center" wrapText="1"/>
    </xf>
    <xf numFmtId="0" fontId="15" fillId="2" borderId="50" xfId="2" applyFill="1" applyBorder="1" applyAlignment="1">
      <alignment horizontal="left" vertical="center" wrapText="1"/>
    </xf>
    <xf numFmtId="0" fontId="15" fillId="2" borderId="36" xfId="2" applyFill="1" applyBorder="1" applyAlignment="1">
      <alignment horizontal="left" vertical="center" wrapText="1"/>
    </xf>
    <xf numFmtId="0" fontId="15" fillId="2" borderId="0" xfId="2" applyFill="1" applyBorder="1" applyAlignment="1">
      <alignment horizontal="left" vertical="center" wrapText="1"/>
    </xf>
    <xf numFmtId="0" fontId="15" fillId="2" borderId="54" xfId="2" applyFill="1" applyBorder="1" applyAlignment="1">
      <alignment horizontal="left" vertical="center" wrapText="1"/>
    </xf>
    <xf numFmtId="0" fontId="15" fillId="2" borderId="51" xfId="2" applyFill="1" applyBorder="1" applyAlignment="1">
      <alignment horizontal="left" vertical="center" wrapText="1"/>
    </xf>
    <xf numFmtId="0" fontId="15" fillId="2" borderId="52" xfId="2" applyFill="1" applyBorder="1" applyAlignment="1">
      <alignment horizontal="left" vertical="center" wrapText="1"/>
    </xf>
    <xf numFmtId="0" fontId="15" fillId="2" borderId="53" xfId="2" applyFill="1" applyBorder="1" applyAlignment="1">
      <alignment horizontal="left" vertical="center" wrapText="1"/>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36" xfId="0" applyFill="1" applyBorder="1" applyAlignment="1">
      <alignment horizontal="left" vertical="top" wrapText="1"/>
    </xf>
    <xf numFmtId="0" fontId="0" fillId="2" borderId="0" xfId="0" applyFill="1" applyAlignment="1">
      <alignment horizontal="left" vertical="top" wrapText="1"/>
    </xf>
    <xf numFmtId="0" fontId="0" fillId="2" borderId="54" xfId="0" applyFill="1" applyBorder="1" applyAlignment="1">
      <alignment horizontal="left" vertical="top" wrapText="1"/>
    </xf>
    <xf numFmtId="0" fontId="0" fillId="2" borderId="51" xfId="0" applyFill="1" applyBorder="1" applyAlignment="1">
      <alignment horizontal="left" vertical="top"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2" fillId="2" borderId="22" xfId="0" applyFont="1" applyFill="1" applyBorder="1" applyAlignment="1">
      <alignment horizontal="left"/>
    </xf>
    <xf numFmtId="0" fontId="2" fillId="2" borderId="25" xfId="0" applyFont="1" applyFill="1" applyBorder="1" applyAlignment="1">
      <alignment horizontal="left"/>
    </xf>
    <xf numFmtId="0" fontId="2" fillId="2" borderId="23" xfId="0" applyFont="1" applyFill="1" applyBorder="1" applyAlignment="1">
      <alignment horizontal="left"/>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2" fillId="6" borderId="93"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pplyAlignment="1">
      <alignment horizontal="center" vertical="center"/>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6"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4" xfId="0" applyFont="1" applyFill="1" applyBorder="1" applyAlignment="1">
      <alignment horizontal="center"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C34AFD1A-0D9C-48FF-9837-353B240D2307}"/>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9DEF4160-3E79-4FA7-8FAB-10B4C923CA60}"/>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AC61897C-8577-485E-87E2-F179FB58C844}"/>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5C34F2A1-F0AB-430E-A784-5C38FDBB3F9C}"/>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DFA35F10-FB73-4952-AE21-E675EB3CA4B4}"/>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B6F65E64-F901-4669-A5E6-1A5E5EB0639F}"/>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F2963927-F829-4078-8B69-51C7DCEFC224}"/>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454DAC42-D330-413C-8D97-1DA6538BA5AA}"/>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A95D8301-FE79-4C9C-B78C-03F47F1C4988}"/>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6A995916-5496-4E9B-869F-99EDFCB03670}"/>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A4387BD2-0BAD-486A-98AF-F94A34CBC731}"/>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AEA0207F-9629-486C-BA66-0169D36DBA5F}"/>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8DD7A2D6-8F70-40EE-BE9A-DEF7CDBFDA35}"/>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273A22EC-3B16-4050-A24E-29EA450F46B9}"/>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dminfinance.iusm.iu.edu/operations/Research%20Webpages/Forms%20Page/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nancialservices.wustl.edu/wfin-topic/sponsored-projects-accounting/personnel-cost/additional-pay-sponsored-fun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sponsored-projects-accounting/personnel-cost/additional-pay-sponsored-fu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A145"/>
  <sheetViews>
    <sheetView zoomScaleNormal="100" workbookViewId="0">
      <pane xSplit="4" topLeftCell="E1" activePane="topRight" state="frozen"/>
      <selection activeCell="G18" sqref="G18"/>
      <selection pane="topRight" activeCell="B13" sqref="B13"/>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customHeight="1" x14ac:dyDescent="0.2">
      <c r="A4" s="27" t="s">
        <v>131</v>
      </c>
      <c r="B4" s="1"/>
      <c r="C4" s="1"/>
      <c r="D4" s="1"/>
      <c r="E4" s="252" t="s">
        <v>162</v>
      </c>
      <c r="F4" s="253"/>
      <c r="G4" s="253"/>
      <c r="H4" s="254"/>
      <c r="I4" s="1"/>
      <c r="J4" s="1"/>
      <c r="K4" s="1"/>
      <c r="L4" s="1"/>
      <c r="M4" s="1"/>
      <c r="N4" s="1"/>
      <c r="O4" s="1"/>
      <c r="P4" s="1"/>
      <c r="Q4" s="1"/>
      <c r="R4" s="1"/>
      <c r="S4" s="1"/>
      <c r="T4" s="1"/>
      <c r="U4" s="1"/>
      <c r="V4" s="1"/>
      <c r="W4" s="1"/>
      <c r="X4" s="1"/>
      <c r="Y4" s="1"/>
      <c r="Z4" s="1"/>
    </row>
    <row r="5" spans="1:29" ht="14.25" x14ac:dyDescent="0.2">
      <c r="A5" s="27" t="s">
        <v>130</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134</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161</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163</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6</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v>221900</v>
      </c>
      <c r="B13" s="67">
        <f>A13/12</f>
        <v>18491.666666666668</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104</v>
      </c>
      <c r="B17" s="196"/>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f>1.03*189500</f>
        <v>195185</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B19/12</f>
        <v>16265.416666666666</v>
      </c>
      <c r="C21" s="68">
        <f>B21/B43</f>
        <v>0.93129279290025535</v>
      </c>
      <c r="D21" s="1"/>
      <c r="E21" s="224" t="s">
        <v>125</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16265.416666666666</v>
      </c>
      <c r="C23" s="233" t="s">
        <v>132</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233"/>
      <c r="D24" s="1"/>
      <c r="E24" s="234" t="s">
        <v>124</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110</v>
      </c>
      <c r="B32" s="196"/>
      <c r="C32" s="75" t="s">
        <v>120</v>
      </c>
      <c r="D32" s="1"/>
      <c r="E32" s="235" t="s">
        <v>95</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f>B34/$B$43</f>
        <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1200</v>
      </c>
      <c r="C35" s="68">
        <f t="shared" ref="C35:C40" si="0">B35/$B$43</f>
        <v>6.8707207099744746E-2</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f t="shared" si="0"/>
        <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f t="shared" si="0"/>
        <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f t="shared" si="0"/>
        <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f t="shared" si="0"/>
        <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f t="shared" si="0"/>
        <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17465.416666666664</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133</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140</v>
      </c>
      <c r="B60" s="168"/>
      <c r="C60" s="169"/>
      <c r="D60" s="173" t="s">
        <v>136</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53">
        <v>0.25</v>
      </c>
      <c r="C63" s="106">
        <f>B63*$C$21</f>
        <v>0.23282319822506384</v>
      </c>
      <c r="D63" s="32">
        <f>($B$13/$B$43*B63)</f>
        <v>0.26468974401794026</v>
      </c>
      <c r="E63" s="85">
        <f>B63-D63</f>
        <v>-1.4689744017940265E-2</v>
      </c>
      <c r="F63" s="41">
        <f t="shared" ref="F63:F72" si="1">($B$43*C63)</f>
        <v>4066.3541666666665</v>
      </c>
      <c r="G63" s="36">
        <f t="shared" ref="G63:G72" si="2">($B$21*D63)</f>
        <v>4305.2889738451395</v>
      </c>
      <c r="H63" s="33">
        <f>F63-G63</f>
        <v>-238.93480717847297</v>
      </c>
      <c r="I63" s="140">
        <f>($B$43*C63)*12</f>
        <v>48796.25</v>
      </c>
      <c r="J63" s="141">
        <f>G63*12</f>
        <v>51663.467686141674</v>
      </c>
      <c r="K63" s="142">
        <f>H63*12</f>
        <v>-2867.2176861416756</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53">
        <v>0</v>
      </c>
      <c r="C64" s="106">
        <f t="shared" ref="C64:C72" si="3">B64*$C$21</f>
        <v>0</v>
      </c>
      <c r="D64" s="32">
        <f t="shared" ref="D64:D72" si="4">($B$13/$B$43*B64)</f>
        <v>0</v>
      </c>
      <c r="E64" s="85">
        <f t="shared" ref="E64:E72" si="5">B64-D64</f>
        <v>0</v>
      </c>
      <c r="F64" s="41">
        <f t="shared" si="1"/>
        <v>0</v>
      </c>
      <c r="G64" s="36">
        <f t="shared" si="2"/>
        <v>0</v>
      </c>
      <c r="H64" s="33">
        <f t="shared" ref="H64:H72" si="6">F64-G64</f>
        <v>0</v>
      </c>
      <c r="I64" s="140">
        <f t="shared" ref="I64:I72" si="7">($B$43*C64)*12</f>
        <v>0</v>
      </c>
      <c r="J64" s="141">
        <f t="shared" ref="J64:J72" si="8">G64*12</f>
        <v>0</v>
      </c>
      <c r="K64" s="142">
        <f t="shared" ref="K64:K72" si="9">H64*12</f>
        <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53">
        <v>0</v>
      </c>
      <c r="C65" s="106">
        <f t="shared" si="3"/>
        <v>0</v>
      </c>
      <c r="D65" s="32">
        <f t="shared" si="4"/>
        <v>0</v>
      </c>
      <c r="E65" s="85">
        <f t="shared" si="5"/>
        <v>0</v>
      </c>
      <c r="F65" s="41">
        <f t="shared" si="1"/>
        <v>0</v>
      </c>
      <c r="G65" s="36">
        <f>($B$21*D65)</f>
        <v>0</v>
      </c>
      <c r="H65" s="33">
        <f t="shared" si="6"/>
        <v>0</v>
      </c>
      <c r="I65" s="140">
        <f t="shared" si="7"/>
        <v>0</v>
      </c>
      <c r="J65" s="141">
        <f t="shared" si="8"/>
        <v>0</v>
      </c>
      <c r="K65" s="142">
        <f t="shared" si="9"/>
        <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53">
        <v>0</v>
      </c>
      <c r="C66" s="106">
        <f t="shared" si="3"/>
        <v>0</v>
      </c>
      <c r="D66" s="32">
        <f t="shared" si="4"/>
        <v>0</v>
      </c>
      <c r="E66" s="85">
        <f t="shared" si="5"/>
        <v>0</v>
      </c>
      <c r="F66" s="41">
        <f t="shared" si="1"/>
        <v>0</v>
      </c>
      <c r="G66" s="36">
        <f t="shared" si="2"/>
        <v>0</v>
      </c>
      <c r="H66" s="33">
        <f t="shared" si="6"/>
        <v>0</v>
      </c>
      <c r="I66" s="140">
        <f t="shared" si="7"/>
        <v>0</v>
      </c>
      <c r="J66" s="141">
        <f t="shared" si="8"/>
        <v>0</v>
      </c>
      <c r="K66" s="142">
        <f t="shared" si="9"/>
        <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53">
        <v>0</v>
      </c>
      <c r="C67" s="106">
        <f t="shared" si="3"/>
        <v>0</v>
      </c>
      <c r="D67" s="32">
        <f t="shared" si="4"/>
        <v>0</v>
      </c>
      <c r="E67" s="85">
        <f t="shared" si="5"/>
        <v>0</v>
      </c>
      <c r="F67" s="41">
        <f t="shared" si="1"/>
        <v>0</v>
      </c>
      <c r="G67" s="36">
        <f t="shared" si="2"/>
        <v>0</v>
      </c>
      <c r="H67" s="33">
        <f t="shared" si="6"/>
        <v>0</v>
      </c>
      <c r="I67" s="140">
        <f t="shared" si="7"/>
        <v>0</v>
      </c>
      <c r="J67" s="141">
        <f t="shared" si="8"/>
        <v>0</v>
      </c>
      <c r="K67" s="142">
        <f t="shared" si="9"/>
        <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53">
        <v>0</v>
      </c>
      <c r="C68" s="106">
        <f t="shared" si="3"/>
        <v>0</v>
      </c>
      <c r="D68" s="32">
        <f t="shared" si="4"/>
        <v>0</v>
      </c>
      <c r="E68" s="85">
        <f t="shared" si="5"/>
        <v>0</v>
      </c>
      <c r="F68" s="41">
        <f t="shared" si="1"/>
        <v>0</v>
      </c>
      <c r="G68" s="36">
        <f t="shared" si="2"/>
        <v>0</v>
      </c>
      <c r="H68" s="33">
        <f t="shared" si="6"/>
        <v>0</v>
      </c>
      <c r="I68" s="140">
        <f t="shared" si="7"/>
        <v>0</v>
      </c>
      <c r="J68" s="141">
        <f t="shared" si="8"/>
        <v>0</v>
      </c>
      <c r="K68" s="142">
        <f t="shared" si="9"/>
        <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53">
        <v>0</v>
      </c>
      <c r="C69" s="106">
        <f t="shared" si="3"/>
        <v>0</v>
      </c>
      <c r="D69" s="32">
        <f t="shared" si="4"/>
        <v>0</v>
      </c>
      <c r="E69" s="85">
        <f t="shared" si="5"/>
        <v>0</v>
      </c>
      <c r="F69" s="41">
        <f t="shared" si="1"/>
        <v>0</v>
      </c>
      <c r="G69" s="36">
        <f t="shared" si="2"/>
        <v>0</v>
      </c>
      <c r="H69" s="33">
        <f t="shared" si="6"/>
        <v>0</v>
      </c>
      <c r="I69" s="140">
        <f t="shared" si="7"/>
        <v>0</v>
      </c>
      <c r="J69" s="141">
        <f t="shared" si="8"/>
        <v>0</v>
      </c>
      <c r="K69" s="142">
        <f t="shared" si="9"/>
        <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53">
        <v>0</v>
      </c>
      <c r="C70" s="106">
        <f t="shared" si="3"/>
        <v>0</v>
      </c>
      <c r="D70" s="32">
        <f t="shared" si="4"/>
        <v>0</v>
      </c>
      <c r="E70" s="85">
        <f t="shared" si="5"/>
        <v>0</v>
      </c>
      <c r="F70" s="41">
        <f t="shared" si="1"/>
        <v>0</v>
      </c>
      <c r="G70" s="36">
        <f t="shared" si="2"/>
        <v>0</v>
      </c>
      <c r="H70" s="33">
        <f t="shared" si="6"/>
        <v>0</v>
      </c>
      <c r="I70" s="140">
        <f t="shared" si="7"/>
        <v>0</v>
      </c>
      <c r="J70" s="141">
        <f t="shared" si="8"/>
        <v>0</v>
      </c>
      <c r="K70" s="142">
        <f t="shared" si="9"/>
        <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53">
        <v>0</v>
      </c>
      <c r="C71" s="106">
        <f t="shared" si="3"/>
        <v>0</v>
      </c>
      <c r="D71" s="32">
        <f t="shared" si="4"/>
        <v>0</v>
      </c>
      <c r="E71" s="85">
        <f t="shared" si="5"/>
        <v>0</v>
      </c>
      <c r="F71" s="41">
        <f t="shared" si="1"/>
        <v>0</v>
      </c>
      <c r="G71" s="36">
        <f t="shared" si="2"/>
        <v>0</v>
      </c>
      <c r="H71" s="33">
        <f t="shared" si="6"/>
        <v>0</v>
      </c>
      <c r="I71" s="140">
        <f t="shared" si="7"/>
        <v>0</v>
      </c>
      <c r="J71" s="141">
        <f t="shared" si="8"/>
        <v>0</v>
      </c>
      <c r="K71" s="142">
        <f t="shared" si="9"/>
        <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54">
        <v>0</v>
      </c>
      <c r="C72" s="106">
        <f t="shared" si="3"/>
        <v>0</v>
      </c>
      <c r="D72" s="32">
        <f t="shared" si="4"/>
        <v>0</v>
      </c>
      <c r="E72" s="85">
        <f t="shared" si="5"/>
        <v>0</v>
      </c>
      <c r="F72" s="41">
        <f t="shared" si="1"/>
        <v>0</v>
      </c>
      <c r="G72" s="36">
        <f t="shared" si="2"/>
        <v>0</v>
      </c>
      <c r="H72" s="33">
        <f t="shared" si="6"/>
        <v>0</v>
      </c>
      <c r="I72" s="140">
        <f t="shared" si="7"/>
        <v>0</v>
      </c>
      <c r="J72" s="141">
        <f t="shared" si="8"/>
        <v>0</v>
      </c>
      <c r="K72" s="142">
        <f t="shared" si="9"/>
        <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0.25</v>
      </c>
      <c r="C73" s="131">
        <f t="shared" ref="C73:K73" si="10">SUM(C63:C72)</f>
        <v>0.23282319822506384</v>
      </c>
      <c r="D73" s="34">
        <f t="shared" si="10"/>
        <v>0.26468974401794026</v>
      </c>
      <c r="E73" s="86">
        <f t="shared" si="10"/>
        <v>-1.4689744017940265E-2</v>
      </c>
      <c r="F73" s="42">
        <f>SUM(F63:F72)</f>
        <v>4066.3541666666665</v>
      </c>
      <c r="G73" s="37">
        <f t="shared" si="10"/>
        <v>4305.2889738451395</v>
      </c>
      <c r="H73" s="35">
        <f t="shared" si="10"/>
        <v>-238.93480717847297</v>
      </c>
      <c r="I73" s="83">
        <f>SUM(I63:I72)</f>
        <v>48796.25</v>
      </c>
      <c r="J73" s="38">
        <f t="shared" si="10"/>
        <v>51663.467686141674</v>
      </c>
      <c r="K73" s="35">
        <f t="shared" si="10"/>
        <v>-2867.2176861416756</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2">
        <f>G63*1.29</f>
        <v>5553.8227762602301</v>
      </c>
      <c r="H75" s="2">
        <f>G63*1.301</f>
        <v>5601.1809549725258</v>
      </c>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104</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195185</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16265.416666666666</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1">B23</f>
        <v>16265.416666666666</v>
      </c>
      <c r="D82" s="87" t="str">
        <f>A82</f>
        <v>Salary</v>
      </c>
      <c r="E82" s="144">
        <f>B82*$D$63</f>
        <v>4305.2889738451395</v>
      </c>
      <c r="F82" s="145">
        <f>B82*$E$63</f>
        <v>-238.93480717847254</v>
      </c>
      <c r="G82" s="146">
        <f>$B82*$D$64</f>
        <v>0</v>
      </c>
      <c r="H82" s="147">
        <f>$B82*$E$64</f>
        <v>0</v>
      </c>
      <c r="I82" s="144">
        <f>B82*$D$65</f>
        <v>0</v>
      </c>
      <c r="J82" s="145">
        <f>B82*$E$65</f>
        <v>0</v>
      </c>
      <c r="K82" s="146">
        <f>B82*$D$66</f>
        <v>0</v>
      </c>
      <c r="L82" s="147">
        <f>B82*$E$66</f>
        <v>0</v>
      </c>
      <c r="M82" s="144">
        <f>B82*$D$67</f>
        <v>0</v>
      </c>
      <c r="N82" s="145">
        <f>B82*$E$67</f>
        <v>0</v>
      </c>
      <c r="O82" s="146">
        <f>B82*$D$68</f>
        <v>0</v>
      </c>
      <c r="P82" s="147">
        <f>B82*$E$68</f>
        <v>0</v>
      </c>
      <c r="Q82" s="144">
        <f>B82*$D$69</f>
        <v>0</v>
      </c>
      <c r="R82" s="145">
        <f>B82*$E$69</f>
        <v>0</v>
      </c>
      <c r="S82" s="146">
        <f>B82*$D$70</f>
        <v>0</v>
      </c>
      <c r="T82" s="147">
        <f>B82*$E$70</f>
        <v>0</v>
      </c>
      <c r="U82" s="144">
        <f>B82*$D$71</f>
        <v>0</v>
      </c>
      <c r="V82" s="145">
        <f>B82*$E$71</f>
        <v>0</v>
      </c>
      <c r="W82" s="146">
        <f>B82*$D$72</f>
        <v>0</v>
      </c>
      <c r="X82" s="147">
        <f>B82*$E$72</f>
        <v>0</v>
      </c>
      <c r="Z82" s="2"/>
    </row>
    <row r="83" spans="1:209" s="1" customFormat="1" ht="18" customHeight="1" x14ac:dyDescent="0.2">
      <c r="A83" s="74" t="s">
        <v>91</v>
      </c>
      <c r="B83" s="91">
        <f t="shared" si="11"/>
        <v>0</v>
      </c>
      <c r="D83" s="87" t="str">
        <f t="shared" ref="D83:D88" si="12">A83</f>
        <v>Vacation</v>
      </c>
      <c r="E83" s="144">
        <f t="shared" ref="E83:E89" si="13">B83*$D$63</f>
        <v>0</v>
      </c>
      <c r="F83" s="145">
        <f t="shared" ref="F83:F89" si="14">B83*$E$63</f>
        <v>0</v>
      </c>
      <c r="G83" s="146">
        <f t="shared" ref="G83:G89" si="15">$B83*$D$64</f>
        <v>0</v>
      </c>
      <c r="H83" s="147">
        <f t="shared" ref="H83:H89" si="16">$B83*$E$64</f>
        <v>0</v>
      </c>
      <c r="I83" s="144">
        <f t="shared" ref="I83:I89" si="17">B83*$D$65</f>
        <v>0</v>
      </c>
      <c r="J83" s="145">
        <f t="shared" ref="J83:J89" si="18">B83*$E$65</f>
        <v>0</v>
      </c>
      <c r="K83" s="146">
        <f t="shared" ref="K83:K89" si="19">B83*$D$66</f>
        <v>0</v>
      </c>
      <c r="L83" s="147">
        <f t="shared" ref="L83:L89" si="20">B83*$E$66</f>
        <v>0</v>
      </c>
      <c r="M83" s="144">
        <f t="shared" ref="M83:M89" si="21">B83*$D$67</f>
        <v>0</v>
      </c>
      <c r="N83" s="145">
        <f t="shared" ref="N83:N89" si="22">B83*$E$67</f>
        <v>0</v>
      </c>
      <c r="O83" s="146">
        <f t="shared" ref="O83:O89" si="23">B83*$D$68</f>
        <v>0</v>
      </c>
      <c r="P83" s="147">
        <f t="shared" ref="P83:P89" si="24">B83*$E$68</f>
        <v>0</v>
      </c>
      <c r="Q83" s="144">
        <f t="shared" ref="Q83:Q89" si="25">B83*$D$69</f>
        <v>0</v>
      </c>
      <c r="R83" s="145">
        <f t="shared" ref="R83:R89" si="26">B83*$E$69</f>
        <v>0</v>
      </c>
      <c r="S83" s="146">
        <f t="shared" ref="S83:S89" si="27">B83*$D$70</f>
        <v>0</v>
      </c>
      <c r="T83" s="147">
        <f t="shared" ref="T83:T89" si="28">B83*$E$70</f>
        <v>0</v>
      </c>
      <c r="U83" s="144">
        <f t="shared" ref="U83:U89" si="29">B83*$D$71</f>
        <v>0</v>
      </c>
      <c r="V83" s="145">
        <f t="shared" ref="V83:V89" si="30">B83*$E$71</f>
        <v>0</v>
      </c>
      <c r="W83" s="146">
        <f t="shared" ref="W83:W89" si="31">B83*$D$72</f>
        <v>0</v>
      </c>
      <c r="X83" s="147">
        <f t="shared" ref="X83:X89" si="32">B83*$E$72</f>
        <v>0</v>
      </c>
    </row>
    <row r="84" spans="1:209" s="1" customFormat="1" ht="18" customHeight="1" x14ac:dyDescent="0.2">
      <c r="A84" s="74" t="s">
        <v>66</v>
      </c>
      <c r="B84" s="91">
        <f t="shared" si="11"/>
        <v>0</v>
      </c>
      <c r="D84" s="87" t="str">
        <f t="shared" si="12"/>
        <v>Holiday</v>
      </c>
      <c r="E84" s="144">
        <f t="shared" si="13"/>
        <v>0</v>
      </c>
      <c r="F84" s="145">
        <f t="shared" si="14"/>
        <v>0</v>
      </c>
      <c r="G84" s="146">
        <f t="shared" si="15"/>
        <v>0</v>
      </c>
      <c r="H84" s="147">
        <f t="shared" si="16"/>
        <v>0</v>
      </c>
      <c r="I84" s="144">
        <f t="shared" si="17"/>
        <v>0</v>
      </c>
      <c r="J84" s="145">
        <f t="shared" si="18"/>
        <v>0</v>
      </c>
      <c r="K84" s="146">
        <f t="shared" si="19"/>
        <v>0</v>
      </c>
      <c r="L84" s="147">
        <f t="shared" si="20"/>
        <v>0</v>
      </c>
      <c r="M84" s="144">
        <f t="shared" si="21"/>
        <v>0</v>
      </c>
      <c r="N84" s="145">
        <f t="shared" si="22"/>
        <v>0</v>
      </c>
      <c r="O84" s="146">
        <f t="shared" si="23"/>
        <v>0</v>
      </c>
      <c r="P84" s="147">
        <f t="shared" si="24"/>
        <v>0</v>
      </c>
      <c r="Q84" s="144">
        <f t="shared" si="25"/>
        <v>0</v>
      </c>
      <c r="R84" s="145">
        <f t="shared" si="26"/>
        <v>0</v>
      </c>
      <c r="S84" s="146">
        <f t="shared" si="27"/>
        <v>0</v>
      </c>
      <c r="T84" s="147">
        <f t="shared" si="28"/>
        <v>0</v>
      </c>
      <c r="U84" s="144">
        <f t="shared" si="29"/>
        <v>0</v>
      </c>
      <c r="V84" s="145">
        <f t="shared" si="30"/>
        <v>0</v>
      </c>
      <c r="W84" s="146">
        <f t="shared" si="31"/>
        <v>0</v>
      </c>
      <c r="X84" s="147">
        <f t="shared" si="32"/>
        <v>0</v>
      </c>
    </row>
    <row r="85" spans="1:209" s="1" customFormat="1" ht="18" customHeight="1" x14ac:dyDescent="0.2">
      <c r="A85" s="74" t="s">
        <v>85</v>
      </c>
      <c r="B85" s="91">
        <f t="shared" si="11"/>
        <v>0</v>
      </c>
      <c r="D85" s="87" t="str">
        <f t="shared" si="12"/>
        <v>Sick</v>
      </c>
      <c r="E85" s="144">
        <f t="shared" si="13"/>
        <v>0</v>
      </c>
      <c r="F85" s="145">
        <f t="shared" si="14"/>
        <v>0</v>
      </c>
      <c r="G85" s="146">
        <f t="shared" si="15"/>
        <v>0</v>
      </c>
      <c r="H85" s="147">
        <f t="shared" si="16"/>
        <v>0</v>
      </c>
      <c r="I85" s="144">
        <f t="shared" si="17"/>
        <v>0</v>
      </c>
      <c r="J85" s="145">
        <f t="shared" si="18"/>
        <v>0</v>
      </c>
      <c r="K85" s="146">
        <f t="shared" si="19"/>
        <v>0</v>
      </c>
      <c r="L85" s="147">
        <f t="shared" si="20"/>
        <v>0</v>
      </c>
      <c r="M85" s="144">
        <f t="shared" si="21"/>
        <v>0</v>
      </c>
      <c r="N85" s="145">
        <f t="shared" si="22"/>
        <v>0</v>
      </c>
      <c r="O85" s="146">
        <f t="shared" si="23"/>
        <v>0</v>
      </c>
      <c r="P85" s="147">
        <f t="shared" si="24"/>
        <v>0</v>
      </c>
      <c r="Q85" s="144">
        <f t="shared" si="25"/>
        <v>0</v>
      </c>
      <c r="R85" s="145">
        <f t="shared" si="26"/>
        <v>0</v>
      </c>
      <c r="S85" s="146">
        <f t="shared" si="27"/>
        <v>0</v>
      </c>
      <c r="T85" s="147">
        <f t="shared" si="28"/>
        <v>0</v>
      </c>
      <c r="U85" s="144">
        <f t="shared" si="29"/>
        <v>0</v>
      </c>
      <c r="V85" s="145">
        <f t="shared" si="30"/>
        <v>0</v>
      </c>
      <c r="W85" s="146">
        <f t="shared" si="31"/>
        <v>0</v>
      </c>
      <c r="X85" s="147">
        <f t="shared" si="32"/>
        <v>0</v>
      </c>
    </row>
    <row r="86" spans="1:209" s="1" customFormat="1" ht="18" customHeight="1" x14ac:dyDescent="0.2">
      <c r="A86" s="74" t="s">
        <v>112</v>
      </c>
      <c r="B86" s="91">
        <f t="shared" si="11"/>
        <v>0</v>
      </c>
      <c r="D86" s="87" t="str">
        <f t="shared" si="12"/>
        <v>Other Base Component 1</v>
      </c>
      <c r="E86" s="144">
        <f t="shared" si="13"/>
        <v>0</v>
      </c>
      <c r="F86" s="145">
        <f t="shared" si="14"/>
        <v>0</v>
      </c>
      <c r="G86" s="146">
        <f t="shared" si="15"/>
        <v>0</v>
      </c>
      <c r="H86" s="147">
        <f t="shared" si="16"/>
        <v>0</v>
      </c>
      <c r="I86" s="144">
        <f t="shared" si="17"/>
        <v>0</v>
      </c>
      <c r="J86" s="145">
        <f t="shared" si="18"/>
        <v>0</v>
      </c>
      <c r="K86" s="146">
        <f t="shared" si="19"/>
        <v>0</v>
      </c>
      <c r="L86" s="147">
        <f t="shared" si="20"/>
        <v>0</v>
      </c>
      <c r="M86" s="144">
        <f t="shared" si="21"/>
        <v>0</v>
      </c>
      <c r="N86" s="145">
        <f t="shared" si="22"/>
        <v>0</v>
      </c>
      <c r="O86" s="146">
        <f t="shared" si="23"/>
        <v>0</v>
      </c>
      <c r="P86" s="147">
        <f t="shared" si="24"/>
        <v>0</v>
      </c>
      <c r="Q86" s="144">
        <f t="shared" si="25"/>
        <v>0</v>
      </c>
      <c r="R86" s="145">
        <f t="shared" si="26"/>
        <v>0</v>
      </c>
      <c r="S86" s="146">
        <f t="shared" si="27"/>
        <v>0</v>
      </c>
      <c r="T86" s="147">
        <f t="shared" si="28"/>
        <v>0</v>
      </c>
      <c r="U86" s="144">
        <f t="shared" si="29"/>
        <v>0</v>
      </c>
      <c r="V86" s="145">
        <f t="shared" si="30"/>
        <v>0</v>
      </c>
      <c r="W86" s="146">
        <f t="shared" si="31"/>
        <v>0</v>
      </c>
      <c r="X86" s="147">
        <f t="shared" si="32"/>
        <v>0</v>
      </c>
    </row>
    <row r="87" spans="1:209" s="1" customFormat="1" ht="18" customHeight="1" x14ac:dyDescent="0.2">
      <c r="A87" s="74" t="s">
        <v>113</v>
      </c>
      <c r="B87" s="91">
        <f t="shared" si="11"/>
        <v>0</v>
      </c>
      <c r="D87" s="87" t="str">
        <f t="shared" si="12"/>
        <v>Other Base Component 2</v>
      </c>
      <c r="E87" s="144">
        <f t="shared" si="13"/>
        <v>0</v>
      </c>
      <c r="F87" s="145">
        <f t="shared" si="14"/>
        <v>0</v>
      </c>
      <c r="G87" s="146">
        <f t="shared" si="15"/>
        <v>0</v>
      </c>
      <c r="H87" s="147">
        <f t="shared" si="16"/>
        <v>0</v>
      </c>
      <c r="I87" s="144">
        <f t="shared" si="17"/>
        <v>0</v>
      </c>
      <c r="J87" s="145">
        <f t="shared" si="18"/>
        <v>0</v>
      </c>
      <c r="K87" s="146">
        <f t="shared" si="19"/>
        <v>0</v>
      </c>
      <c r="L87" s="147">
        <f t="shared" si="20"/>
        <v>0</v>
      </c>
      <c r="M87" s="144">
        <f t="shared" si="21"/>
        <v>0</v>
      </c>
      <c r="N87" s="145">
        <f t="shared" si="22"/>
        <v>0</v>
      </c>
      <c r="O87" s="146">
        <f t="shared" si="23"/>
        <v>0</v>
      </c>
      <c r="P87" s="147">
        <f t="shared" si="24"/>
        <v>0</v>
      </c>
      <c r="Q87" s="144">
        <f t="shared" si="25"/>
        <v>0</v>
      </c>
      <c r="R87" s="145">
        <f t="shared" si="26"/>
        <v>0</v>
      </c>
      <c r="S87" s="146">
        <f t="shared" si="27"/>
        <v>0</v>
      </c>
      <c r="T87" s="147">
        <f t="shared" si="28"/>
        <v>0</v>
      </c>
      <c r="U87" s="144">
        <f t="shared" si="29"/>
        <v>0</v>
      </c>
      <c r="V87" s="145">
        <f t="shared" si="30"/>
        <v>0</v>
      </c>
      <c r="W87" s="146">
        <f t="shared" si="31"/>
        <v>0</v>
      </c>
      <c r="X87" s="147">
        <f t="shared" si="32"/>
        <v>0</v>
      </c>
    </row>
    <row r="88" spans="1:209" s="1" customFormat="1" ht="18" customHeight="1" x14ac:dyDescent="0.2">
      <c r="A88" s="74" t="s">
        <v>114</v>
      </c>
      <c r="B88" s="91">
        <f t="shared" si="11"/>
        <v>0</v>
      </c>
      <c r="D88" s="87" t="str">
        <f t="shared" si="12"/>
        <v>Other Base Component 3</v>
      </c>
      <c r="E88" s="144">
        <f t="shared" si="13"/>
        <v>0</v>
      </c>
      <c r="F88" s="145">
        <f t="shared" si="14"/>
        <v>0</v>
      </c>
      <c r="G88" s="146">
        <f t="shared" si="15"/>
        <v>0</v>
      </c>
      <c r="H88" s="147">
        <f t="shared" si="16"/>
        <v>0</v>
      </c>
      <c r="I88" s="144">
        <f t="shared" si="17"/>
        <v>0</v>
      </c>
      <c r="J88" s="145">
        <f t="shared" si="18"/>
        <v>0</v>
      </c>
      <c r="K88" s="146">
        <f t="shared" si="19"/>
        <v>0</v>
      </c>
      <c r="L88" s="147">
        <f t="shared" si="20"/>
        <v>0</v>
      </c>
      <c r="M88" s="144">
        <f t="shared" si="21"/>
        <v>0</v>
      </c>
      <c r="N88" s="145">
        <f t="shared" si="22"/>
        <v>0</v>
      </c>
      <c r="O88" s="146">
        <f t="shared" si="23"/>
        <v>0</v>
      </c>
      <c r="P88" s="147">
        <f t="shared" si="24"/>
        <v>0</v>
      </c>
      <c r="Q88" s="144">
        <f t="shared" si="25"/>
        <v>0</v>
      </c>
      <c r="R88" s="145">
        <f t="shared" si="26"/>
        <v>0</v>
      </c>
      <c r="S88" s="146">
        <f t="shared" si="27"/>
        <v>0</v>
      </c>
      <c r="T88" s="147">
        <f t="shared" si="28"/>
        <v>0</v>
      </c>
      <c r="U88" s="144">
        <f t="shared" si="29"/>
        <v>0</v>
      </c>
      <c r="V88" s="145">
        <f t="shared" si="30"/>
        <v>0</v>
      </c>
      <c r="W88" s="146">
        <f t="shared" si="31"/>
        <v>0</v>
      </c>
      <c r="X88" s="147">
        <f t="shared" si="32"/>
        <v>0</v>
      </c>
    </row>
    <row r="89" spans="1:209" s="1" customFormat="1" ht="18" customHeight="1" thickBot="1" x14ac:dyDescent="0.25">
      <c r="A89" s="5"/>
      <c r="B89" s="4"/>
      <c r="D89" s="102" t="s">
        <v>128</v>
      </c>
      <c r="E89" s="148">
        <f t="shared" si="13"/>
        <v>0</v>
      </c>
      <c r="F89" s="149">
        <f t="shared" si="14"/>
        <v>0</v>
      </c>
      <c r="G89" s="150">
        <f t="shared" si="15"/>
        <v>0</v>
      </c>
      <c r="H89" s="151">
        <f t="shared" si="16"/>
        <v>0</v>
      </c>
      <c r="I89" s="148">
        <f t="shared" si="17"/>
        <v>0</v>
      </c>
      <c r="J89" s="149">
        <f t="shared" si="18"/>
        <v>0</v>
      </c>
      <c r="K89" s="150">
        <f t="shared" si="19"/>
        <v>0</v>
      </c>
      <c r="L89" s="151">
        <f t="shared" si="20"/>
        <v>0</v>
      </c>
      <c r="M89" s="148">
        <f t="shared" si="21"/>
        <v>0</v>
      </c>
      <c r="N89" s="149">
        <f t="shared" si="22"/>
        <v>0</v>
      </c>
      <c r="O89" s="150">
        <f t="shared" si="23"/>
        <v>0</v>
      </c>
      <c r="P89" s="151">
        <f t="shared" si="24"/>
        <v>0</v>
      </c>
      <c r="Q89" s="148">
        <f t="shared" si="25"/>
        <v>0</v>
      </c>
      <c r="R89" s="149">
        <f t="shared" si="26"/>
        <v>0</v>
      </c>
      <c r="S89" s="150">
        <f t="shared" si="27"/>
        <v>0</v>
      </c>
      <c r="T89" s="151">
        <f t="shared" si="28"/>
        <v>0</v>
      </c>
      <c r="U89" s="148">
        <f t="shared" si="29"/>
        <v>0</v>
      </c>
      <c r="V89" s="149">
        <f t="shared" si="30"/>
        <v>0</v>
      </c>
      <c r="W89" s="150">
        <f t="shared" si="31"/>
        <v>0</v>
      </c>
      <c r="X89" s="151">
        <f t="shared" si="32"/>
        <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155</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143</v>
      </c>
      <c r="B95" s="168"/>
      <c r="C95" s="169"/>
      <c r="D95" s="173" t="s">
        <v>136</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f>B98*$C$34</f>
        <v>0</v>
      </c>
      <c r="D98" s="32">
        <f>($B$13/$B$43*B98)</f>
        <v>0</v>
      </c>
      <c r="E98" s="85">
        <f>B98-D98</f>
        <v>0</v>
      </c>
      <c r="F98" s="41">
        <f>$B$34*B98</f>
        <v>0</v>
      </c>
      <c r="G98" s="152">
        <f>$B$34*D98</f>
        <v>0</v>
      </c>
      <c r="H98" s="138">
        <f>F98-G98</f>
        <v>0</v>
      </c>
      <c r="I98" s="82">
        <f t="shared" ref="I98:I100" si="33">($B$43*C98)*12</f>
        <v>0</v>
      </c>
      <c r="J98" s="36">
        <f>G98*12</f>
        <v>0</v>
      </c>
      <c r="K98" s="33">
        <f>H98*12</f>
        <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f t="shared" ref="C99:C100" si="34">B99*$C$34</f>
        <v>0</v>
      </c>
      <c r="D99" s="32">
        <f t="shared" ref="D99:D100" si="35">($B$13/$B$43*B99)</f>
        <v>0</v>
      </c>
      <c r="E99" s="85">
        <f t="shared" ref="E99:E100" si="36">B99-D99</f>
        <v>0</v>
      </c>
      <c r="F99" s="41">
        <f t="shared" ref="F99:F100" si="37">$B$34*B99</f>
        <v>0</v>
      </c>
      <c r="G99" s="152">
        <f t="shared" ref="G99:G100" si="38">$B$34*D99</f>
        <v>0</v>
      </c>
      <c r="H99" s="138">
        <f t="shared" ref="H99:H100" si="39">F99-G99</f>
        <v>0</v>
      </c>
      <c r="I99" s="82">
        <f t="shared" si="33"/>
        <v>0</v>
      </c>
      <c r="J99" s="36">
        <f t="shared" ref="J99:K100" si="40">G99*12</f>
        <v>0</v>
      </c>
      <c r="K99" s="33">
        <f t="shared" si="40"/>
        <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f t="shared" si="34"/>
        <v>0</v>
      </c>
      <c r="D100" s="123">
        <f t="shared" si="35"/>
        <v>0</v>
      </c>
      <c r="E100" s="124">
        <f t="shared" si="36"/>
        <v>0</v>
      </c>
      <c r="F100" s="125">
        <f t="shared" si="37"/>
        <v>0</v>
      </c>
      <c r="G100" s="152">
        <f t="shared" si="38"/>
        <v>0</v>
      </c>
      <c r="H100" s="139">
        <f t="shared" si="39"/>
        <v>0</v>
      </c>
      <c r="I100" s="128">
        <f t="shared" si="33"/>
        <v>0</v>
      </c>
      <c r="J100" s="126">
        <f t="shared" si="40"/>
        <v>0</v>
      </c>
      <c r="K100" s="127">
        <f t="shared" si="40"/>
        <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144</v>
      </c>
      <c r="B102" s="168"/>
      <c r="C102" s="169"/>
      <c r="D102" s="173" t="s">
        <v>136</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f>B105*$C$35</f>
        <v>0</v>
      </c>
      <c r="D105" s="32">
        <f>($B$13/$B$43*B105)</f>
        <v>0</v>
      </c>
      <c r="E105" s="85">
        <f>B105-D105</f>
        <v>0</v>
      </c>
      <c r="F105" s="41">
        <f>($B$35*B105)</f>
        <v>0</v>
      </c>
      <c r="G105" s="152">
        <f>$B$35*D105</f>
        <v>0</v>
      </c>
      <c r="H105" s="138">
        <f>F105-G105</f>
        <v>0</v>
      </c>
      <c r="I105" s="82">
        <f t="shared" ref="I105:I107" si="41">($B$43*C105)*12</f>
        <v>0</v>
      </c>
      <c r="J105" s="36">
        <f>G105*12</f>
        <v>0</v>
      </c>
      <c r="K105" s="33">
        <f>H105*12</f>
        <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f t="shared" ref="C106:C107" si="42">B106*$C$35</f>
        <v>0</v>
      </c>
      <c r="D106" s="32">
        <f t="shared" ref="D106:D107" si="43">($B$13/$B$43*B106)</f>
        <v>0</v>
      </c>
      <c r="E106" s="85">
        <f t="shared" ref="E106:E107" si="44">B106-D106</f>
        <v>0</v>
      </c>
      <c r="F106" s="41">
        <f t="shared" ref="F106:F107" si="45">($B$35*B106)</f>
        <v>0</v>
      </c>
      <c r="G106" s="152">
        <f t="shared" ref="G106:G107" si="46">$B$35*D106</f>
        <v>0</v>
      </c>
      <c r="H106" s="138">
        <f t="shared" ref="H106:H107" si="47">F106-G106</f>
        <v>0</v>
      </c>
      <c r="I106" s="82">
        <f t="shared" si="41"/>
        <v>0</v>
      </c>
      <c r="J106" s="36">
        <f t="shared" ref="J106:K107" si="48">G106*12</f>
        <v>0</v>
      </c>
      <c r="K106" s="33">
        <f t="shared" si="48"/>
        <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f t="shared" si="42"/>
        <v>0</v>
      </c>
      <c r="D107" s="123">
        <f t="shared" si="43"/>
        <v>0</v>
      </c>
      <c r="E107" s="124">
        <f t="shared" si="44"/>
        <v>0</v>
      </c>
      <c r="F107" s="125">
        <f t="shared" si="45"/>
        <v>0</v>
      </c>
      <c r="G107" s="152">
        <f t="shared" si="46"/>
        <v>0</v>
      </c>
      <c r="H107" s="139">
        <f t="shared" si="47"/>
        <v>0</v>
      </c>
      <c r="I107" s="128">
        <f t="shared" si="41"/>
        <v>0</v>
      </c>
      <c r="J107" s="126">
        <f t="shared" si="48"/>
        <v>0</v>
      </c>
      <c r="K107" s="127">
        <f t="shared" si="48"/>
        <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146</v>
      </c>
      <c r="B109" s="168"/>
      <c r="C109" s="169"/>
      <c r="D109" s="173" t="s">
        <v>136</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f>B112*$C$36</f>
        <v>0</v>
      </c>
      <c r="D112" s="32">
        <f>($B$13/$B$43*B112)</f>
        <v>0</v>
      </c>
      <c r="E112" s="85">
        <f>B112-D112</f>
        <v>0</v>
      </c>
      <c r="F112" s="41">
        <f>($B$36*B112)</f>
        <v>0</v>
      </c>
      <c r="G112" s="152">
        <f>$B$36*D112</f>
        <v>0</v>
      </c>
      <c r="H112" s="138">
        <f>F112-G112</f>
        <v>0</v>
      </c>
      <c r="I112" s="82">
        <f t="shared" ref="I112:I114" si="49">($B$43*C112)*12</f>
        <v>0</v>
      </c>
      <c r="J112" s="36">
        <f>G112*12</f>
        <v>0</v>
      </c>
      <c r="K112" s="33">
        <f>H112*12</f>
        <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f t="shared" ref="C113:C114" si="50">B113*$C$36</f>
        <v>0</v>
      </c>
      <c r="D113" s="32">
        <f t="shared" ref="D113:D114" si="51">($B$13/$B$43*B113)</f>
        <v>0</v>
      </c>
      <c r="E113" s="85">
        <f t="shared" ref="E113:E114" si="52">B113-D113</f>
        <v>0</v>
      </c>
      <c r="F113" s="41">
        <f t="shared" ref="F113:F114" si="53">($B$36*B113)</f>
        <v>0</v>
      </c>
      <c r="G113" s="152">
        <f t="shared" ref="G113:G114" si="54">$B$36*D113</f>
        <v>0</v>
      </c>
      <c r="H113" s="138">
        <f t="shared" ref="H113:H114" si="55">F113-G113</f>
        <v>0</v>
      </c>
      <c r="I113" s="82">
        <f t="shared" si="49"/>
        <v>0</v>
      </c>
      <c r="J113" s="36">
        <f t="shared" ref="J113:K114" si="56">G113*12</f>
        <v>0</v>
      </c>
      <c r="K113" s="33">
        <f t="shared" si="56"/>
        <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f t="shared" si="50"/>
        <v>0</v>
      </c>
      <c r="D114" s="123">
        <f t="shared" si="51"/>
        <v>0</v>
      </c>
      <c r="E114" s="124">
        <f t="shared" si="52"/>
        <v>0</v>
      </c>
      <c r="F114" s="125">
        <f t="shared" si="53"/>
        <v>0</v>
      </c>
      <c r="G114" s="152">
        <f t="shared" si="54"/>
        <v>0</v>
      </c>
      <c r="H114" s="139">
        <f t="shared" si="55"/>
        <v>0</v>
      </c>
      <c r="I114" s="128">
        <f t="shared" si="49"/>
        <v>0</v>
      </c>
      <c r="J114" s="126">
        <f t="shared" si="56"/>
        <v>0</v>
      </c>
      <c r="K114" s="127">
        <f t="shared" si="56"/>
        <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147</v>
      </c>
      <c r="B116" s="168"/>
      <c r="C116" s="169"/>
      <c r="D116" s="173" t="s">
        <v>136</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f>B119*$C$37</f>
        <v>0</v>
      </c>
      <c r="D119" s="32">
        <f>($B$13/$B$43*B119)</f>
        <v>0</v>
      </c>
      <c r="E119" s="85">
        <f>B119-D119</f>
        <v>0</v>
      </c>
      <c r="F119" s="41">
        <f>($B$37*B119)</f>
        <v>0</v>
      </c>
      <c r="G119" s="152">
        <f>$B$37*D119</f>
        <v>0</v>
      </c>
      <c r="H119" s="138">
        <f>F119-G119</f>
        <v>0</v>
      </c>
      <c r="I119" s="82">
        <f t="shared" ref="I119:I121" si="57">($B$43*C119)*12</f>
        <v>0</v>
      </c>
      <c r="J119" s="36">
        <f>G119*12</f>
        <v>0</v>
      </c>
      <c r="K119" s="33">
        <f>H119*12</f>
        <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f t="shared" ref="C120:C121" si="58">B120*$C$37</f>
        <v>0</v>
      </c>
      <c r="D120" s="32">
        <f t="shared" ref="D120:D121" si="59">($B$13/$B$43*B120)</f>
        <v>0</v>
      </c>
      <c r="E120" s="85">
        <f t="shared" ref="E120:E121" si="60">B120-D120</f>
        <v>0</v>
      </c>
      <c r="F120" s="41">
        <f t="shared" ref="F120:F121" si="61">($B$37*B120)</f>
        <v>0</v>
      </c>
      <c r="G120" s="152">
        <f t="shared" ref="G120:G121" si="62">$B$37*D120</f>
        <v>0</v>
      </c>
      <c r="H120" s="138">
        <f t="shared" ref="H120:H121" si="63">F120-G120</f>
        <v>0</v>
      </c>
      <c r="I120" s="82">
        <f t="shared" si="57"/>
        <v>0</v>
      </c>
      <c r="J120" s="36">
        <f t="shared" ref="J120:K121" si="64">G120*12</f>
        <v>0</v>
      </c>
      <c r="K120" s="33">
        <f t="shared" si="64"/>
        <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f t="shared" si="58"/>
        <v>0</v>
      </c>
      <c r="D121" s="123">
        <f t="shared" si="59"/>
        <v>0</v>
      </c>
      <c r="E121" s="124">
        <f t="shared" si="60"/>
        <v>0</v>
      </c>
      <c r="F121" s="125">
        <f t="shared" si="61"/>
        <v>0</v>
      </c>
      <c r="G121" s="152">
        <f t="shared" si="62"/>
        <v>0</v>
      </c>
      <c r="H121" s="139">
        <f t="shared" si="63"/>
        <v>0</v>
      </c>
      <c r="I121" s="128">
        <f t="shared" si="57"/>
        <v>0</v>
      </c>
      <c r="J121" s="126">
        <f t="shared" si="64"/>
        <v>0</v>
      </c>
      <c r="K121" s="127">
        <f t="shared" si="64"/>
        <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148</v>
      </c>
      <c r="B123" s="168"/>
      <c r="C123" s="169"/>
      <c r="D123" s="173" t="s">
        <v>136</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f>B126*$C$38</f>
        <v>0</v>
      </c>
      <c r="D126" s="32">
        <f>($B$13/$B$43*B126)</f>
        <v>0</v>
      </c>
      <c r="E126" s="32">
        <f>($B$13/$B$43*B126)</f>
        <v>0</v>
      </c>
      <c r="F126" s="41">
        <f>($B$38*B126)</f>
        <v>0</v>
      </c>
      <c r="G126" s="152">
        <f>$B$38*D126</f>
        <v>0</v>
      </c>
      <c r="H126" s="138">
        <f>F126-G126</f>
        <v>0</v>
      </c>
      <c r="I126" s="82">
        <f t="shared" ref="I126:I128" si="65">($B$43*C126)*12</f>
        <v>0</v>
      </c>
      <c r="J126" s="36">
        <f>G126*12</f>
        <v>0</v>
      </c>
      <c r="K126" s="33">
        <f>H126*12</f>
        <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f t="shared" ref="C127:C128" si="66">B127*$C$38</f>
        <v>0</v>
      </c>
      <c r="D127" s="32">
        <f t="shared" ref="D127:D128" si="67">($B$13/$B$43*B127)</f>
        <v>0</v>
      </c>
      <c r="E127" s="32">
        <f t="shared" ref="E127:E128" si="68">($B$13/$B$43*B127)</f>
        <v>0</v>
      </c>
      <c r="F127" s="41">
        <f t="shared" ref="F127:F128" si="69">($B$38*B127)</f>
        <v>0</v>
      </c>
      <c r="G127" s="152">
        <f t="shared" ref="G127:G128" si="70">$B$38*D127</f>
        <v>0</v>
      </c>
      <c r="H127" s="138">
        <f t="shared" ref="H127:H128" si="71">F127-G127</f>
        <v>0</v>
      </c>
      <c r="I127" s="82">
        <f t="shared" si="65"/>
        <v>0</v>
      </c>
      <c r="J127" s="36">
        <f t="shared" ref="J127:K128" si="72">G127*12</f>
        <v>0</v>
      </c>
      <c r="K127" s="33">
        <f t="shared" si="72"/>
        <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f t="shared" si="66"/>
        <v>0</v>
      </c>
      <c r="D128" s="123">
        <f t="shared" si="67"/>
        <v>0</v>
      </c>
      <c r="E128" s="123">
        <f t="shared" si="68"/>
        <v>0</v>
      </c>
      <c r="F128" s="125">
        <f t="shared" si="69"/>
        <v>0</v>
      </c>
      <c r="G128" s="152">
        <f t="shared" si="70"/>
        <v>0</v>
      </c>
      <c r="H128" s="139">
        <f t="shared" si="71"/>
        <v>0</v>
      </c>
      <c r="I128" s="128">
        <f t="shared" si="65"/>
        <v>0</v>
      </c>
      <c r="J128" s="126">
        <f t="shared" si="72"/>
        <v>0</v>
      </c>
      <c r="K128" s="127">
        <f t="shared" si="72"/>
        <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150</v>
      </c>
      <c r="B130" s="168"/>
      <c r="C130" s="169"/>
      <c r="D130" s="173" t="s">
        <v>136</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f>B133*$C$39</f>
        <v>0</v>
      </c>
      <c r="D133" s="32">
        <f>($B$13/$B$43*B133)</f>
        <v>0</v>
      </c>
      <c r="E133" s="85">
        <f>B133-D133</f>
        <v>0</v>
      </c>
      <c r="F133" s="41">
        <f>($B$39*B133)</f>
        <v>0</v>
      </c>
      <c r="G133" s="152">
        <f>$B$39*D133</f>
        <v>0</v>
      </c>
      <c r="H133" s="138">
        <f>F133-G133</f>
        <v>0</v>
      </c>
      <c r="I133" s="82">
        <f t="shared" ref="I133:I135" si="73">($B$43*C133)*12</f>
        <v>0</v>
      </c>
      <c r="J133" s="36">
        <f>G133*12</f>
        <v>0</v>
      </c>
      <c r="K133" s="33">
        <f>H133*12</f>
        <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f t="shared" ref="C134:C135" si="74">B134*$C$39</f>
        <v>0</v>
      </c>
      <c r="D134" s="32">
        <f t="shared" ref="D134:D135" si="75">($B$13/$B$43*B134)</f>
        <v>0</v>
      </c>
      <c r="E134" s="85">
        <f t="shared" ref="E134:E135" si="76">B134-D134</f>
        <v>0</v>
      </c>
      <c r="F134" s="41">
        <f t="shared" ref="F134:F135" si="77">($B$39*B134)</f>
        <v>0</v>
      </c>
      <c r="G134" s="152">
        <f t="shared" ref="G134:G135" si="78">$B$39*D134</f>
        <v>0</v>
      </c>
      <c r="H134" s="138">
        <f t="shared" ref="H134:H135" si="79">F134-G134</f>
        <v>0</v>
      </c>
      <c r="I134" s="82">
        <f t="shared" si="73"/>
        <v>0</v>
      </c>
      <c r="J134" s="36">
        <f t="shared" ref="J134:K135" si="80">G134*12</f>
        <v>0</v>
      </c>
      <c r="K134" s="33">
        <f t="shared" si="80"/>
        <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f t="shared" si="74"/>
        <v>0</v>
      </c>
      <c r="D135" s="123">
        <f t="shared" si="75"/>
        <v>0</v>
      </c>
      <c r="E135" s="124">
        <f t="shared" si="76"/>
        <v>0</v>
      </c>
      <c r="F135" s="125">
        <f t="shared" si="77"/>
        <v>0</v>
      </c>
      <c r="G135" s="152">
        <f t="shared" si="78"/>
        <v>0</v>
      </c>
      <c r="H135" s="139">
        <f t="shared" si="79"/>
        <v>0</v>
      </c>
      <c r="I135" s="128">
        <f t="shared" si="73"/>
        <v>0</v>
      </c>
      <c r="J135" s="126">
        <f t="shared" si="80"/>
        <v>0</v>
      </c>
      <c r="K135" s="127">
        <f t="shared" si="80"/>
        <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152</v>
      </c>
      <c r="B137" s="168"/>
      <c r="C137" s="169"/>
      <c r="D137" s="173" t="s">
        <v>136</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f>B140*$C$40</f>
        <v>0</v>
      </c>
      <c r="D140" s="32">
        <f>($B$13/$B$43*B140)</f>
        <v>0</v>
      </c>
      <c r="E140" s="85">
        <f>B140-D140</f>
        <v>0</v>
      </c>
      <c r="F140" s="41">
        <f>($B$40*B140)</f>
        <v>0</v>
      </c>
      <c r="G140" s="152">
        <f>$B$40*D140</f>
        <v>0</v>
      </c>
      <c r="H140" s="138">
        <f>F140-G140</f>
        <v>0</v>
      </c>
      <c r="I140" s="82">
        <f t="shared" ref="I140:I142" si="81">($B$43*C140)*12</f>
        <v>0</v>
      </c>
      <c r="J140" s="36">
        <f>G140*12</f>
        <v>0</v>
      </c>
      <c r="K140" s="33">
        <f>H140*12</f>
        <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f t="shared" ref="C141:C142" si="82">B141*$C$40</f>
        <v>0</v>
      </c>
      <c r="D141" s="32">
        <f t="shared" ref="D141:D142" si="83">($B$13/$B$43*B141)</f>
        <v>0</v>
      </c>
      <c r="E141" s="85">
        <f t="shared" ref="E141:E142" si="84">B141-D141</f>
        <v>0</v>
      </c>
      <c r="F141" s="41">
        <f t="shared" ref="F141:F142" si="85">($B$40*B141)</f>
        <v>0</v>
      </c>
      <c r="G141" s="152">
        <f t="shared" ref="G141:G142" si="86">$B$40*D141</f>
        <v>0</v>
      </c>
      <c r="H141" s="138">
        <f t="shared" ref="H141:H142" si="87">F141-G141</f>
        <v>0</v>
      </c>
      <c r="I141" s="82">
        <f t="shared" si="81"/>
        <v>0</v>
      </c>
      <c r="J141" s="36">
        <f t="shared" ref="J141:K142" si="88">G141*12</f>
        <v>0</v>
      </c>
      <c r="K141" s="33">
        <f t="shared" si="88"/>
        <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f t="shared" si="82"/>
        <v>0</v>
      </c>
      <c r="D142" s="123">
        <f t="shared" si="83"/>
        <v>0</v>
      </c>
      <c r="E142" s="124">
        <f t="shared" si="84"/>
        <v>0</v>
      </c>
      <c r="F142" s="125">
        <f t="shared" si="85"/>
        <v>0</v>
      </c>
      <c r="G142" s="152">
        <f t="shared" si="86"/>
        <v>0</v>
      </c>
      <c r="H142" s="139">
        <f t="shared" si="87"/>
        <v>0</v>
      </c>
      <c r="I142" s="128">
        <f t="shared" si="81"/>
        <v>0</v>
      </c>
      <c r="J142" s="126">
        <f t="shared" si="88"/>
        <v>0</v>
      </c>
      <c r="K142" s="127">
        <f t="shared" si="88"/>
        <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160</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7:C138"/>
    <mergeCell ref="D137:K137"/>
    <mergeCell ref="D138:E138"/>
    <mergeCell ref="F138:H138"/>
    <mergeCell ref="I138:K138"/>
    <mergeCell ref="A123:C124"/>
    <mergeCell ref="D123:K123"/>
    <mergeCell ref="D124:E124"/>
    <mergeCell ref="F124:H124"/>
    <mergeCell ref="I124:K124"/>
    <mergeCell ref="A130:C131"/>
    <mergeCell ref="D130:K130"/>
    <mergeCell ref="D131:E131"/>
    <mergeCell ref="F131:H131"/>
    <mergeCell ref="I131:K131"/>
  </mergeCells>
  <hyperlinks>
    <hyperlink ref="E32:H34" location="'Pay Components for Salary Cap'!A1" display="See tab &quot;Pay Components for Effort&quot; to see additional pay components calculated into the salary cap total." xr:uid="{00000000-0004-0000-0000-000000000000}"/>
    <hyperlink ref="E24:H24" r:id="rId1" display="Link to Guidance for Additional Pay on Sponsored Funds" xr:uid="{00000000-0004-0000-0000-000001000000}"/>
  </hyperlinks>
  <pageMargins left="0.7" right="0.7" top="0.75" bottom="0.75" header="0.3" footer="0.3"/>
  <pageSetup scale="2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45"/>
  <sheetViews>
    <sheetView tabSelected="1" topLeftCell="A7" zoomScaleNormal="100" workbookViewId="0">
      <pane xSplit="4" topLeftCell="E1" activePane="topRight" state="frozen"/>
      <selection activeCell="F7" sqref="F7"/>
      <selection pane="topRight" activeCell="A13" sqref="A13"/>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x14ac:dyDescent="0.2">
      <c r="A4" s="27" t="s">
        <v>131</v>
      </c>
      <c r="B4" s="1"/>
      <c r="C4" s="1"/>
      <c r="D4" s="1"/>
      <c r="E4" s="252" t="s">
        <v>162</v>
      </c>
      <c r="F4" s="253"/>
      <c r="G4" s="253"/>
      <c r="H4" s="254"/>
      <c r="I4" s="1"/>
      <c r="J4" s="1"/>
      <c r="K4" s="1"/>
      <c r="L4" s="1"/>
      <c r="M4" s="1"/>
      <c r="N4" s="1"/>
      <c r="O4" s="1"/>
      <c r="P4" s="1"/>
      <c r="Q4" s="1"/>
      <c r="R4" s="1"/>
      <c r="S4" s="1"/>
      <c r="T4" s="1"/>
      <c r="U4" s="1"/>
      <c r="V4" s="1"/>
      <c r="W4" s="1"/>
      <c r="X4" s="1"/>
      <c r="Y4" s="1"/>
      <c r="Z4" s="1"/>
    </row>
    <row r="5" spans="1:29" ht="14.25" x14ac:dyDescent="0.2">
      <c r="A5" s="27" t="s">
        <v>130</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134</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161</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163</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196</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f>+(221900*0.75)</f>
        <v>166425</v>
      </c>
      <c r="B13" s="67">
        <f>(A13/9)</f>
        <v>18491.666666666668</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104</v>
      </c>
      <c r="B17" s="196"/>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B19/9</f>
        <v>0</v>
      </c>
      <c r="C21" s="68" t="e">
        <f>B21/B43</f>
        <v>#DIV/0!</v>
      </c>
      <c r="D21" s="1"/>
      <c r="E21" s="224" t="s">
        <v>125</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233" t="s">
        <v>132</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233"/>
      <c r="D24" s="1"/>
      <c r="E24" s="234" t="s">
        <v>124</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110</v>
      </c>
      <c r="B32" s="196"/>
      <c r="C32" s="75" t="s">
        <v>120</v>
      </c>
      <c r="D32" s="1"/>
      <c r="E32" s="235" t="s">
        <v>95</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t="e">
        <f>B34/$B$43</f>
        <v>#DIV/0!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133</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140</v>
      </c>
      <c r="B60" s="168"/>
      <c r="C60" s="169"/>
      <c r="D60" s="173" t="s">
        <v>136</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07">
        <v>0</v>
      </c>
      <c r="C63" s="106" t="e">
        <f>B63*$C$21</f>
        <v>#DIV/0!</v>
      </c>
      <c r="D63" s="32" t="e">
        <f>($B$13/$B$43*B63)</f>
        <v>#DIV/0!</v>
      </c>
      <c r="E63" s="85" t="e">
        <f>B63-D63</f>
        <v>#DIV/0!</v>
      </c>
      <c r="F63" s="41" t="e">
        <f t="shared" ref="F63:F72" si="1">($B$43*C63)</f>
        <v>#DIV/0!</v>
      </c>
      <c r="G63" s="155" t="e">
        <f>($B$21*D63)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07">
        <v>0</v>
      </c>
      <c r="C64" s="106" t="e">
        <f t="shared" ref="C64:C72" si="2">B64*$C$21</f>
        <v>#DIV/0!</v>
      </c>
      <c r="D64" s="32" t="e">
        <f t="shared" ref="D64:D72" si="3">($B$13/$B$43*B64)</f>
        <v>#DIV/0!</v>
      </c>
      <c r="E64" s="85" t="e">
        <f t="shared" ref="E64:E72" si="4">B64-D64</f>
        <v>#DIV/0!</v>
      </c>
      <c r="F64" s="41" t="e">
        <f t="shared" si="1"/>
        <v>#DIV/0!</v>
      </c>
      <c r="G64" s="155" t="e">
        <f t="shared" ref="G64:G72" si="5">($B$21*D64)</f>
        <v>#DIV/0!</v>
      </c>
      <c r="H64" s="33" t="e">
        <f t="shared" ref="H64:H72" si="6">F64-G64</f>
        <v>#DIV/0!</v>
      </c>
      <c r="I64" s="140" t="e">
        <f t="shared" ref="I64:I72" si="7">($B$43*C64)*12</f>
        <v>#DIV/0!</v>
      </c>
      <c r="J64" s="141" t="e">
        <f t="shared" ref="J64:K72" si="8">G64*12</f>
        <v>#DIV/0!</v>
      </c>
      <c r="K64" s="142" t="e">
        <f t="shared" si="8"/>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07">
        <v>0</v>
      </c>
      <c r="C65" s="106" t="e">
        <f t="shared" si="2"/>
        <v>#DIV/0!</v>
      </c>
      <c r="D65" s="32" t="e">
        <f t="shared" si="3"/>
        <v>#DIV/0!</v>
      </c>
      <c r="E65" s="85" t="e">
        <f t="shared" si="4"/>
        <v>#DIV/0!</v>
      </c>
      <c r="F65" s="41" t="e">
        <f t="shared" si="1"/>
        <v>#DIV/0!</v>
      </c>
      <c r="G65" s="155" t="e">
        <f t="shared" si="5"/>
        <v>#DIV/0!</v>
      </c>
      <c r="H65" s="33" t="e">
        <f t="shared" si="6"/>
        <v>#DIV/0!</v>
      </c>
      <c r="I65" s="140" t="e">
        <f t="shared" si="7"/>
        <v>#DIV/0!</v>
      </c>
      <c r="J65" s="141" t="e">
        <f t="shared" si="8"/>
        <v>#DIV/0!</v>
      </c>
      <c r="K65" s="142" t="e">
        <f t="shared" si="8"/>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07">
        <v>0</v>
      </c>
      <c r="C66" s="106" t="e">
        <f t="shared" si="2"/>
        <v>#DIV/0!</v>
      </c>
      <c r="D66" s="32" t="e">
        <f t="shared" si="3"/>
        <v>#DIV/0!</v>
      </c>
      <c r="E66" s="85" t="e">
        <f t="shared" si="4"/>
        <v>#DIV/0!</v>
      </c>
      <c r="F66" s="41" t="e">
        <f t="shared" si="1"/>
        <v>#DIV/0!</v>
      </c>
      <c r="G66" s="155" t="e">
        <f t="shared" si="5"/>
        <v>#DIV/0!</v>
      </c>
      <c r="H66" s="33" t="e">
        <f t="shared" si="6"/>
        <v>#DIV/0!</v>
      </c>
      <c r="I66" s="140" t="e">
        <f t="shared" si="7"/>
        <v>#DIV/0!</v>
      </c>
      <c r="J66" s="141" t="e">
        <f t="shared" si="8"/>
        <v>#DIV/0!</v>
      </c>
      <c r="K66" s="142" t="e">
        <f t="shared" si="8"/>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07">
        <v>0</v>
      </c>
      <c r="C67" s="106" t="e">
        <f t="shared" si="2"/>
        <v>#DIV/0!</v>
      </c>
      <c r="D67" s="32" t="e">
        <f t="shared" si="3"/>
        <v>#DIV/0!</v>
      </c>
      <c r="E67" s="85" t="e">
        <f t="shared" si="4"/>
        <v>#DIV/0!</v>
      </c>
      <c r="F67" s="41" t="e">
        <f t="shared" si="1"/>
        <v>#DIV/0!</v>
      </c>
      <c r="G67" s="155" t="e">
        <f t="shared" si="5"/>
        <v>#DIV/0!</v>
      </c>
      <c r="H67" s="33" t="e">
        <f t="shared" si="6"/>
        <v>#DIV/0!</v>
      </c>
      <c r="I67" s="140" t="e">
        <f t="shared" si="7"/>
        <v>#DIV/0!</v>
      </c>
      <c r="J67" s="141" t="e">
        <f t="shared" si="8"/>
        <v>#DIV/0!</v>
      </c>
      <c r="K67" s="142" t="e">
        <f t="shared" si="8"/>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07">
        <v>0</v>
      </c>
      <c r="C68" s="106" t="e">
        <f t="shared" si="2"/>
        <v>#DIV/0!</v>
      </c>
      <c r="D68" s="32" t="e">
        <f t="shared" si="3"/>
        <v>#DIV/0!</v>
      </c>
      <c r="E68" s="85" t="e">
        <f t="shared" si="4"/>
        <v>#DIV/0!</v>
      </c>
      <c r="F68" s="41" t="e">
        <f t="shared" si="1"/>
        <v>#DIV/0!</v>
      </c>
      <c r="G68" s="155" t="e">
        <f t="shared" si="5"/>
        <v>#DIV/0!</v>
      </c>
      <c r="H68" s="33" t="e">
        <f t="shared" si="6"/>
        <v>#DIV/0!</v>
      </c>
      <c r="I68" s="140" t="e">
        <f t="shared" si="7"/>
        <v>#DIV/0!</v>
      </c>
      <c r="J68" s="141" t="e">
        <f t="shared" si="8"/>
        <v>#DIV/0!</v>
      </c>
      <c r="K68" s="142" t="e">
        <f t="shared" si="8"/>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07">
        <v>0</v>
      </c>
      <c r="C69" s="106" t="e">
        <f t="shared" si="2"/>
        <v>#DIV/0!</v>
      </c>
      <c r="D69" s="32" t="e">
        <f t="shared" si="3"/>
        <v>#DIV/0!</v>
      </c>
      <c r="E69" s="85" t="e">
        <f t="shared" si="4"/>
        <v>#DIV/0!</v>
      </c>
      <c r="F69" s="41" t="e">
        <f t="shared" si="1"/>
        <v>#DIV/0!</v>
      </c>
      <c r="G69" s="155" t="e">
        <f t="shared" si="5"/>
        <v>#DIV/0!</v>
      </c>
      <c r="H69" s="33" t="e">
        <f t="shared" si="6"/>
        <v>#DIV/0!</v>
      </c>
      <c r="I69" s="140" t="e">
        <f t="shared" si="7"/>
        <v>#DIV/0!</v>
      </c>
      <c r="J69" s="141" t="e">
        <f t="shared" si="8"/>
        <v>#DIV/0!</v>
      </c>
      <c r="K69" s="142" t="e">
        <f t="shared" si="8"/>
        <v>#DIV/0!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07">
        <v>0</v>
      </c>
      <c r="C70" s="106" t="e">
        <f t="shared" si="2"/>
        <v>#DIV/0!</v>
      </c>
      <c r="D70" s="32" t="e">
        <f t="shared" si="3"/>
        <v>#DIV/0!</v>
      </c>
      <c r="E70" s="85" t="e">
        <f t="shared" si="4"/>
        <v>#DIV/0!</v>
      </c>
      <c r="F70" s="41" t="e">
        <f t="shared" si="1"/>
        <v>#DIV/0!</v>
      </c>
      <c r="G70" s="155" t="e">
        <f t="shared" si="5"/>
        <v>#DIV/0!</v>
      </c>
      <c r="H70" s="33" t="e">
        <f t="shared" si="6"/>
        <v>#DIV/0!</v>
      </c>
      <c r="I70" s="140" t="e">
        <f t="shared" si="7"/>
        <v>#DIV/0!</v>
      </c>
      <c r="J70" s="141" t="e">
        <f t="shared" si="8"/>
        <v>#DIV/0!</v>
      </c>
      <c r="K70" s="142" t="e">
        <f t="shared" si="8"/>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07">
        <v>0</v>
      </c>
      <c r="C71" s="106" t="e">
        <f t="shared" si="2"/>
        <v>#DIV/0!</v>
      </c>
      <c r="D71" s="32" t="e">
        <f t="shared" si="3"/>
        <v>#DIV/0!</v>
      </c>
      <c r="E71" s="85" t="e">
        <f t="shared" si="4"/>
        <v>#DIV/0!</v>
      </c>
      <c r="F71" s="41" t="e">
        <f t="shared" si="1"/>
        <v>#DIV/0!</v>
      </c>
      <c r="G71" s="155" t="e">
        <f t="shared" si="5"/>
        <v>#DIV/0!</v>
      </c>
      <c r="H71" s="33" t="e">
        <f t="shared" si="6"/>
        <v>#DIV/0!</v>
      </c>
      <c r="I71" s="140" t="e">
        <f t="shared" si="7"/>
        <v>#DIV/0!</v>
      </c>
      <c r="J71" s="141" t="e">
        <f t="shared" si="8"/>
        <v>#DIV/0!</v>
      </c>
      <c r="K71" s="142" t="e">
        <f t="shared" si="8"/>
        <v>#DIV/0!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08">
        <v>0</v>
      </c>
      <c r="C72" s="106" t="e">
        <f t="shared" si="2"/>
        <v>#DIV/0!</v>
      </c>
      <c r="D72" s="32" t="e">
        <f t="shared" si="3"/>
        <v>#DIV/0!</v>
      </c>
      <c r="E72" s="85" t="e">
        <f t="shared" si="4"/>
        <v>#DIV/0!</v>
      </c>
      <c r="F72" s="41" t="e">
        <f t="shared" si="1"/>
        <v>#DIV/0!</v>
      </c>
      <c r="G72" s="155" t="e">
        <f t="shared" si="5"/>
        <v>#DIV/0!</v>
      </c>
      <c r="H72" s="33" t="e">
        <f t="shared" si="6"/>
        <v>#DIV/0!</v>
      </c>
      <c r="I72" s="140" t="e">
        <f t="shared" si="7"/>
        <v>#DIV/0!</v>
      </c>
      <c r="J72" s="141" t="e">
        <f t="shared" si="8"/>
        <v>#DIV/0!</v>
      </c>
      <c r="K72" s="142" t="e">
        <f t="shared" si="8"/>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9">SUM(C63:C72)</f>
        <v>#DIV/0!</v>
      </c>
      <c r="D73" s="34" t="e">
        <f t="shared" si="9"/>
        <v>#DIV/0!</v>
      </c>
      <c r="E73" s="86" t="e">
        <f t="shared" si="9"/>
        <v>#DIV/0!</v>
      </c>
      <c r="F73" s="42" t="e">
        <f>SUM(F63:F72)</f>
        <v>#DIV/0!</v>
      </c>
      <c r="G73" s="37" t="e">
        <f t="shared" si="9"/>
        <v>#DIV/0!</v>
      </c>
      <c r="H73" s="35" t="e">
        <f t="shared" si="9"/>
        <v>#DIV/0!</v>
      </c>
      <c r="I73" s="83" t="e">
        <f>SUM(I63:I72)</f>
        <v>#DIV/0!</v>
      </c>
      <c r="J73" s="38" t="e">
        <f t="shared" si="9"/>
        <v>#DIV/0!</v>
      </c>
      <c r="K73" s="35" t="e">
        <f t="shared" si="9"/>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104</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0</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0</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0">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91</v>
      </c>
      <c r="B83" s="91">
        <f t="shared" si="10"/>
        <v>0</v>
      </c>
      <c r="D83" s="87" t="str">
        <f t="shared" ref="D83:D88" si="11">A83</f>
        <v>Vacation</v>
      </c>
      <c r="E83" s="144" t="e">
        <f t="shared" ref="E83:E89" si="12">B83*$D$63</f>
        <v>#DIV/0!</v>
      </c>
      <c r="F83" s="145" t="e">
        <f t="shared" ref="F83:F89" si="13">B83*$E$63</f>
        <v>#DIV/0!</v>
      </c>
      <c r="G83" s="146" t="e">
        <f t="shared" ref="G83:G89" si="14">$B83*$D$64</f>
        <v>#DIV/0!</v>
      </c>
      <c r="H83" s="147" t="e">
        <f t="shared" ref="H83:H89" si="15">$B83*$E$64</f>
        <v>#DIV/0!</v>
      </c>
      <c r="I83" s="144" t="e">
        <f t="shared" ref="I83:I89" si="16">B83*$D$65</f>
        <v>#DIV/0!</v>
      </c>
      <c r="J83" s="145" t="e">
        <f t="shared" ref="J83:J89" si="17">B83*$E$65</f>
        <v>#DIV/0!</v>
      </c>
      <c r="K83" s="146" t="e">
        <f t="shared" ref="K83:K89" si="18">B83*$D$66</f>
        <v>#DIV/0!</v>
      </c>
      <c r="L83" s="147" t="e">
        <f t="shared" ref="L83:L89" si="19">B83*$E$66</f>
        <v>#DIV/0!</v>
      </c>
      <c r="M83" s="144" t="e">
        <f t="shared" ref="M83:M89" si="20">B83*$D$67</f>
        <v>#DIV/0!</v>
      </c>
      <c r="N83" s="145" t="e">
        <f t="shared" ref="N83:N89" si="21">B83*$E$67</f>
        <v>#DIV/0!</v>
      </c>
      <c r="O83" s="146" t="e">
        <f t="shared" ref="O83:O89" si="22">B83*$D$68</f>
        <v>#DIV/0!</v>
      </c>
      <c r="P83" s="147" t="e">
        <f t="shared" ref="P83:P89" si="23">B83*$E$68</f>
        <v>#DIV/0!</v>
      </c>
      <c r="Q83" s="144" t="e">
        <f t="shared" ref="Q83:Q89" si="24">B83*$D$69</f>
        <v>#DIV/0!</v>
      </c>
      <c r="R83" s="145" t="e">
        <f t="shared" ref="R83:R89" si="25">B83*$E$69</f>
        <v>#DIV/0!</v>
      </c>
      <c r="S83" s="146" t="e">
        <f t="shared" ref="S83:S89" si="26">B83*$D$70</f>
        <v>#DIV/0!</v>
      </c>
      <c r="T83" s="147" t="e">
        <f t="shared" ref="T83:T89" si="27">B83*$E$70</f>
        <v>#DIV/0!</v>
      </c>
      <c r="U83" s="144" t="e">
        <f t="shared" ref="U83:U89" si="28">B83*$D$71</f>
        <v>#DIV/0!</v>
      </c>
      <c r="V83" s="145" t="e">
        <f t="shared" ref="V83:V89" si="29">B83*$E$71</f>
        <v>#DIV/0!</v>
      </c>
      <c r="W83" s="146" t="e">
        <f t="shared" ref="W83:W89" si="30">B83*$D$72</f>
        <v>#DIV/0!</v>
      </c>
      <c r="X83" s="147" t="e">
        <f t="shared" ref="X83:X89" si="31">B83*$E$72</f>
        <v>#DIV/0!</v>
      </c>
    </row>
    <row r="84" spans="1:209" s="1" customFormat="1" ht="18" customHeight="1" x14ac:dyDescent="0.2">
      <c r="A84" s="74" t="s">
        <v>66</v>
      </c>
      <c r="B84" s="91">
        <f t="shared" si="10"/>
        <v>0</v>
      </c>
      <c r="D84" s="87" t="str">
        <f t="shared" si="11"/>
        <v>Holiday</v>
      </c>
      <c r="E84" s="144" t="e">
        <f t="shared" si="12"/>
        <v>#DIV/0!</v>
      </c>
      <c r="F84" s="145" t="e">
        <f t="shared" si="13"/>
        <v>#DIV/0!</v>
      </c>
      <c r="G84" s="146" t="e">
        <f t="shared" si="14"/>
        <v>#DIV/0!</v>
      </c>
      <c r="H84" s="147" t="e">
        <f t="shared" si="15"/>
        <v>#DIV/0!</v>
      </c>
      <c r="I84" s="144" t="e">
        <f t="shared" si="16"/>
        <v>#DIV/0!</v>
      </c>
      <c r="J84" s="145" t="e">
        <f t="shared" si="17"/>
        <v>#DIV/0!</v>
      </c>
      <c r="K84" s="146" t="e">
        <f t="shared" si="18"/>
        <v>#DIV/0!</v>
      </c>
      <c r="L84" s="147" t="e">
        <f t="shared" si="19"/>
        <v>#DIV/0!</v>
      </c>
      <c r="M84" s="144" t="e">
        <f t="shared" si="20"/>
        <v>#DIV/0!</v>
      </c>
      <c r="N84" s="145" t="e">
        <f t="shared" si="21"/>
        <v>#DIV/0!</v>
      </c>
      <c r="O84" s="146" t="e">
        <f t="shared" si="22"/>
        <v>#DIV/0!</v>
      </c>
      <c r="P84" s="147" t="e">
        <f t="shared" si="23"/>
        <v>#DIV/0!</v>
      </c>
      <c r="Q84" s="144" t="e">
        <f t="shared" si="24"/>
        <v>#DIV/0!</v>
      </c>
      <c r="R84" s="145" t="e">
        <f t="shared" si="25"/>
        <v>#DIV/0!</v>
      </c>
      <c r="S84" s="146" t="e">
        <f t="shared" si="26"/>
        <v>#DIV/0!</v>
      </c>
      <c r="T84" s="147" t="e">
        <f t="shared" si="27"/>
        <v>#DIV/0!</v>
      </c>
      <c r="U84" s="144" t="e">
        <f t="shared" si="28"/>
        <v>#DIV/0!</v>
      </c>
      <c r="V84" s="145" t="e">
        <f t="shared" si="29"/>
        <v>#DIV/0!</v>
      </c>
      <c r="W84" s="146" t="e">
        <f t="shared" si="30"/>
        <v>#DIV/0!</v>
      </c>
      <c r="X84" s="147" t="e">
        <f t="shared" si="31"/>
        <v>#DIV/0!</v>
      </c>
    </row>
    <row r="85" spans="1:209" s="1" customFormat="1" ht="18" customHeight="1" x14ac:dyDescent="0.2">
      <c r="A85" s="74" t="s">
        <v>85</v>
      </c>
      <c r="B85" s="91">
        <f t="shared" si="10"/>
        <v>0</v>
      </c>
      <c r="D85" s="87" t="str">
        <f t="shared" si="11"/>
        <v>Sick</v>
      </c>
      <c r="E85" s="144" t="e">
        <f t="shared" si="12"/>
        <v>#DIV/0!</v>
      </c>
      <c r="F85" s="145" t="e">
        <f t="shared" si="13"/>
        <v>#DIV/0!</v>
      </c>
      <c r="G85" s="146" t="e">
        <f t="shared" si="14"/>
        <v>#DIV/0!</v>
      </c>
      <c r="H85" s="147" t="e">
        <f t="shared" si="15"/>
        <v>#DIV/0!</v>
      </c>
      <c r="I85" s="144" t="e">
        <f t="shared" si="16"/>
        <v>#DIV/0!</v>
      </c>
      <c r="J85" s="145" t="e">
        <f t="shared" si="17"/>
        <v>#DIV/0!</v>
      </c>
      <c r="K85" s="146" t="e">
        <f t="shared" si="18"/>
        <v>#DIV/0!</v>
      </c>
      <c r="L85" s="147" t="e">
        <f t="shared" si="19"/>
        <v>#DIV/0!</v>
      </c>
      <c r="M85" s="144" t="e">
        <f t="shared" si="20"/>
        <v>#DIV/0!</v>
      </c>
      <c r="N85" s="145" t="e">
        <f t="shared" si="21"/>
        <v>#DIV/0!</v>
      </c>
      <c r="O85" s="146" t="e">
        <f t="shared" si="22"/>
        <v>#DIV/0!</v>
      </c>
      <c r="P85" s="147" t="e">
        <f t="shared" si="23"/>
        <v>#DIV/0!</v>
      </c>
      <c r="Q85" s="144" t="e">
        <f t="shared" si="24"/>
        <v>#DIV/0!</v>
      </c>
      <c r="R85" s="145" t="e">
        <f t="shared" si="25"/>
        <v>#DIV/0!</v>
      </c>
      <c r="S85" s="146" t="e">
        <f t="shared" si="26"/>
        <v>#DIV/0!</v>
      </c>
      <c r="T85" s="147" t="e">
        <f t="shared" si="27"/>
        <v>#DIV/0!</v>
      </c>
      <c r="U85" s="144" t="e">
        <f t="shared" si="28"/>
        <v>#DIV/0!</v>
      </c>
      <c r="V85" s="145" t="e">
        <f t="shared" si="29"/>
        <v>#DIV/0!</v>
      </c>
      <c r="W85" s="146" t="e">
        <f t="shared" si="30"/>
        <v>#DIV/0!</v>
      </c>
      <c r="X85" s="147" t="e">
        <f t="shared" si="31"/>
        <v>#DIV/0!</v>
      </c>
    </row>
    <row r="86" spans="1:209" s="1" customFormat="1" ht="18" customHeight="1" x14ac:dyDescent="0.2">
      <c r="A86" s="74" t="s">
        <v>112</v>
      </c>
      <c r="B86" s="91">
        <f t="shared" si="10"/>
        <v>0</v>
      </c>
      <c r="D86" s="87" t="str">
        <f t="shared" si="11"/>
        <v>Other Base Component 1</v>
      </c>
      <c r="E86" s="144" t="e">
        <f t="shared" si="12"/>
        <v>#DIV/0!</v>
      </c>
      <c r="F86" s="145" t="e">
        <f t="shared" si="13"/>
        <v>#DIV/0!</v>
      </c>
      <c r="G86" s="146" t="e">
        <f t="shared" si="14"/>
        <v>#DIV/0!</v>
      </c>
      <c r="H86" s="147" t="e">
        <f t="shared" si="15"/>
        <v>#DIV/0!</v>
      </c>
      <c r="I86" s="144" t="e">
        <f t="shared" si="16"/>
        <v>#DIV/0!</v>
      </c>
      <c r="J86" s="145" t="e">
        <f t="shared" si="17"/>
        <v>#DIV/0!</v>
      </c>
      <c r="K86" s="146" t="e">
        <f t="shared" si="18"/>
        <v>#DIV/0!</v>
      </c>
      <c r="L86" s="147" t="e">
        <f t="shared" si="19"/>
        <v>#DIV/0!</v>
      </c>
      <c r="M86" s="144" t="e">
        <f t="shared" si="20"/>
        <v>#DIV/0!</v>
      </c>
      <c r="N86" s="145" t="e">
        <f t="shared" si="21"/>
        <v>#DIV/0!</v>
      </c>
      <c r="O86" s="146" t="e">
        <f t="shared" si="22"/>
        <v>#DIV/0!</v>
      </c>
      <c r="P86" s="147" t="e">
        <f t="shared" si="23"/>
        <v>#DIV/0!</v>
      </c>
      <c r="Q86" s="144" t="e">
        <f t="shared" si="24"/>
        <v>#DIV/0!</v>
      </c>
      <c r="R86" s="145" t="e">
        <f t="shared" si="25"/>
        <v>#DIV/0!</v>
      </c>
      <c r="S86" s="146" t="e">
        <f t="shared" si="26"/>
        <v>#DIV/0!</v>
      </c>
      <c r="T86" s="147" t="e">
        <f t="shared" si="27"/>
        <v>#DIV/0!</v>
      </c>
      <c r="U86" s="144" t="e">
        <f t="shared" si="28"/>
        <v>#DIV/0!</v>
      </c>
      <c r="V86" s="145" t="e">
        <f t="shared" si="29"/>
        <v>#DIV/0!</v>
      </c>
      <c r="W86" s="146" t="e">
        <f t="shared" si="30"/>
        <v>#DIV/0!</v>
      </c>
      <c r="X86" s="147" t="e">
        <f t="shared" si="31"/>
        <v>#DIV/0!</v>
      </c>
    </row>
    <row r="87" spans="1:209" s="1" customFormat="1" ht="18" customHeight="1" x14ac:dyDescent="0.2">
      <c r="A87" s="74" t="s">
        <v>113</v>
      </c>
      <c r="B87" s="91">
        <f t="shared" si="10"/>
        <v>0</v>
      </c>
      <c r="D87" s="87" t="str">
        <f t="shared" si="11"/>
        <v>Other Base Component 2</v>
      </c>
      <c r="E87" s="144" t="e">
        <f t="shared" si="12"/>
        <v>#DIV/0!</v>
      </c>
      <c r="F87" s="145" t="e">
        <f t="shared" si="13"/>
        <v>#DIV/0!</v>
      </c>
      <c r="G87" s="146" t="e">
        <f t="shared" si="14"/>
        <v>#DIV/0!</v>
      </c>
      <c r="H87" s="147" t="e">
        <f t="shared" si="15"/>
        <v>#DIV/0!</v>
      </c>
      <c r="I87" s="144" t="e">
        <f t="shared" si="16"/>
        <v>#DIV/0!</v>
      </c>
      <c r="J87" s="145" t="e">
        <f t="shared" si="17"/>
        <v>#DIV/0!</v>
      </c>
      <c r="K87" s="146" t="e">
        <f t="shared" si="18"/>
        <v>#DIV/0!</v>
      </c>
      <c r="L87" s="147" t="e">
        <f t="shared" si="19"/>
        <v>#DIV/0!</v>
      </c>
      <c r="M87" s="144" t="e">
        <f t="shared" si="20"/>
        <v>#DIV/0!</v>
      </c>
      <c r="N87" s="145" t="e">
        <f t="shared" si="21"/>
        <v>#DIV/0!</v>
      </c>
      <c r="O87" s="146" t="e">
        <f t="shared" si="22"/>
        <v>#DIV/0!</v>
      </c>
      <c r="P87" s="147" t="e">
        <f t="shared" si="23"/>
        <v>#DIV/0!</v>
      </c>
      <c r="Q87" s="144" t="e">
        <f t="shared" si="24"/>
        <v>#DIV/0!</v>
      </c>
      <c r="R87" s="145" t="e">
        <f t="shared" si="25"/>
        <v>#DIV/0!</v>
      </c>
      <c r="S87" s="146" t="e">
        <f t="shared" si="26"/>
        <v>#DIV/0!</v>
      </c>
      <c r="T87" s="147" t="e">
        <f t="shared" si="27"/>
        <v>#DIV/0!</v>
      </c>
      <c r="U87" s="144" t="e">
        <f t="shared" si="28"/>
        <v>#DIV/0!</v>
      </c>
      <c r="V87" s="145" t="e">
        <f t="shared" si="29"/>
        <v>#DIV/0!</v>
      </c>
      <c r="W87" s="146" t="e">
        <f t="shared" si="30"/>
        <v>#DIV/0!</v>
      </c>
      <c r="X87" s="147" t="e">
        <f t="shared" si="31"/>
        <v>#DIV/0!</v>
      </c>
    </row>
    <row r="88" spans="1:209" s="1" customFormat="1" ht="18" customHeight="1" x14ac:dyDescent="0.2">
      <c r="A88" s="74" t="s">
        <v>114</v>
      </c>
      <c r="B88" s="91">
        <f t="shared" si="10"/>
        <v>0</v>
      </c>
      <c r="D88" s="87" t="str">
        <f t="shared" si="11"/>
        <v>Other Base Component 3</v>
      </c>
      <c r="E88" s="144" t="e">
        <f t="shared" si="12"/>
        <v>#DIV/0!</v>
      </c>
      <c r="F88" s="145" t="e">
        <f t="shared" si="13"/>
        <v>#DIV/0!</v>
      </c>
      <c r="G88" s="146" t="e">
        <f t="shared" si="14"/>
        <v>#DIV/0!</v>
      </c>
      <c r="H88" s="147" t="e">
        <f t="shared" si="15"/>
        <v>#DIV/0!</v>
      </c>
      <c r="I88" s="144" t="e">
        <f t="shared" si="16"/>
        <v>#DIV/0!</v>
      </c>
      <c r="J88" s="145" t="e">
        <f t="shared" si="17"/>
        <v>#DIV/0!</v>
      </c>
      <c r="K88" s="146" t="e">
        <f t="shared" si="18"/>
        <v>#DIV/0!</v>
      </c>
      <c r="L88" s="147" t="e">
        <f t="shared" si="19"/>
        <v>#DIV/0!</v>
      </c>
      <c r="M88" s="144" t="e">
        <f t="shared" si="20"/>
        <v>#DIV/0!</v>
      </c>
      <c r="N88" s="145" t="e">
        <f t="shared" si="21"/>
        <v>#DIV/0!</v>
      </c>
      <c r="O88" s="146" t="e">
        <f t="shared" si="22"/>
        <v>#DIV/0!</v>
      </c>
      <c r="P88" s="147" t="e">
        <f t="shared" si="23"/>
        <v>#DIV/0!</v>
      </c>
      <c r="Q88" s="144" t="e">
        <f t="shared" si="24"/>
        <v>#DIV/0!</v>
      </c>
      <c r="R88" s="145" t="e">
        <f t="shared" si="25"/>
        <v>#DIV/0!</v>
      </c>
      <c r="S88" s="146" t="e">
        <f t="shared" si="26"/>
        <v>#DIV/0!</v>
      </c>
      <c r="T88" s="147" t="e">
        <f t="shared" si="27"/>
        <v>#DIV/0!</v>
      </c>
      <c r="U88" s="144" t="e">
        <f t="shared" si="28"/>
        <v>#DIV/0!</v>
      </c>
      <c r="V88" s="145" t="e">
        <f t="shared" si="29"/>
        <v>#DIV/0!</v>
      </c>
      <c r="W88" s="146" t="e">
        <f t="shared" si="30"/>
        <v>#DIV/0!</v>
      </c>
      <c r="X88" s="147" t="e">
        <f t="shared" si="31"/>
        <v>#DIV/0!</v>
      </c>
    </row>
    <row r="89" spans="1:209" s="1" customFormat="1" ht="18" customHeight="1" thickBot="1" x14ac:dyDescent="0.25">
      <c r="A89" s="5"/>
      <c r="B89" s="4"/>
      <c r="D89" s="102" t="s">
        <v>128</v>
      </c>
      <c r="E89" s="148" t="e">
        <f t="shared" si="12"/>
        <v>#DIV/0!</v>
      </c>
      <c r="F89" s="149" t="e">
        <f t="shared" si="13"/>
        <v>#DIV/0!</v>
      </c>
      <c r="G89" s="150" t="e">
        <f t="shared" si="14"/>
        <v>#DIV/0!</v>
      </c>
      <c r="H89" s="151" t="e">
        <f t="shared" si="15"/>
        <v>#DIV/0!</v>
      </c>
      <c r="I89" s="148" t="e">
        <f t="shared" si="16"/>
        <v>#DIV/0!</v>
      </c>
      <c r="J89" s="149" t="e">
        <f t="shared" si="17"/>
        <v>#DIV/0!</v>
      </c>
      <c r="K89" s="150" t="e">
        <f t="shared" si="18"/>
        <v>#DIV/0!</v>
      </c>
      <c r="L89" s="151" t="e">
        <f t="shared" si="19"/>
        <v>#DIV/0!</v>
      </c>
      <c r="M89" s="148" t="e">
        <f t="shared" si="20"/>
        <v>#DIV/0!</v>
      </c>
      <c r="N89" s="149" t="e">
        <f t="shared" si="21"/>
        <v>#DIV/0!</v>
      </c>
      <c r="O89" s="150" t="e">
        <f t="shared" si="22"/>
        <v>#DIV/0!</v>
      </c>
      <c r="P89" s="151" t="e">
        <f t="shared" si="23"/>
        <v>#DIV/0!</v>
      </c>
      <c r="Q89" s="148" t="e">
        <f t="shared" si="24"/>
        <v>#DIV/0!</v>
      </c>
      <c r="R89" s="149" t="e">
        <f t="shared" si="25"/>
        <v>#DIV/0!</v>
      </c>
      <c r="S89" s="150" t="e">
        <f t="shared" si="26"/>
        <v>#DIV/0!</v>
      </c>
      <c r="T89" s="151" t="e">
        <f t="shared" si="27"/>
        <v>#DIV/0!</v>
      </c>
      <c r="U89" s="148" t="e">
        <f t="shared" si="28"/>
        <v>#DIV/0!</v>
      </c>
      <c r="V89" s="149" t="e">
        <f t="shared" si="29"/>
        <v>#DIV/0!</v>
      </c>
      <c r="W89" s="150" t="e">
        <f t="shared" si="30"/>
        <v>#DIV/0!</v>
      </c>
      <c r="X89" s="151" t="e">
        <f t="shared" si="31"/>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155</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143</v>
      </c>
      <c r="B95" s="168"/>
      <c r="C95" s="169"/>
      <c r="D95" s="173" t="s">
        <v>136</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t="e">
        <f>B98*$C$34</f>
        <v>#DIV/0!</v>
      </c>
      <c r="D98" s="32" t="e">
        <f>($B$13/$B$43*B98)</f>
        <v>#DIV/0!</v>
      </c>
      <c r="E98" s="85" t="e">
        <f>B98-D98</f>
        <v>#DIV/0!</v>
      </c>
      <c r="F98" s="41">
        <f>$B$34*B98</f>
        <v>0</v>
      </c>
      <c r="G98" s="152" t="e">
        <f>$B$34*D98</f>
        <v>#DIV/0!</v>
      </c>
      <c r="H98" s="138" t="e">
        <f>F98-G98</f>
        <v>#DIV/0!</v>
      </c>
      <c r="I98" s="82" t="e">
        <f t="shared" ref="I98:I100" si="32">($B$43*C98)*12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t="e">
        <f t="shared" ref="C99:C100" si="33">B99*$C$34</f>
        <v>#DIV/0!</v>
      </c>
      <c r="D99" s="32" t="e">
        <f t="shared" ref="D99:D100" si="34">($B$13/$B$43*B99)</f>
        <v>#DIV/0!</v>
      </c>
      <c r="E99" s="85" t="e">
        <f t="shared" ref="E99:E100" si="35">B99-D99</f>
        <v>#DIV/0!</v>
      </c>
      <c r="F99" s="41">
        <f t="shared" ref="F99:F100" si="36">$B$34*B99</f>
        <v>0</v>
      </c>
      <c r="G99" s="152" t="e">
        <f t="shared" ref="G99:G100" si="37">$B$34*D99</f>
        <v>#DIV/0!</v>
      </c>
      <c r="H99" s="138" t="e">
        <f t="shared" ref="H99:H100" si="38">F99-G99</f>
        <v>#DIV/0!</v>
      </c>
      <c r="I99" s="82" t="e">
        <f t="shared" si="32"/>
        <v>#DIV/0!</v>
      </c>
      <c r="J99" s="36" t="e">
        <f t="shared" ref="J99:K100" si="39">G99*12</f>
        <v>#DIV/0!</v>
      </c>
      <c r="K99" s="33" t="e">
        <f t="shared" si="39"/>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t="e">
        <f t="shared" si="33"/>
        <v>#DIV/0!</v>
      </c>
      <c r="D100" s="123" t="e">
        <f t="shared" si="34"/>
        <v>#DIV/0!</v>
      </c>
      <c r="E100" s="124" t="e">
        <f t="shared" si="35"/>
        <v>#DIV/0!</v>
      </c>
      <c r="F100" s="125">
        <f t="shared" si="36"/>
        <v>0</v>
      </c>
      <c r="G100" s="152" t="e">
        <f t="shared" si="37"/>
        <v>#DIV/0!</v>
      </c>
      <c r="H100" s="139" t="e">
        <f t="shared" si="38"/>
        <v>#DIV/0!</v>
      </c>
      <c r="I100" s="128" t="e">
        <f t="shared" si="32"/>
        <v>#DIV/0!</v>
      </c>
      <c r="J100" s="126" t="e">
        <f t="shared" si="39"/>
        <v>#DIV/0!</v>
      </c>
      <c r="K100" s="127" t="e">
        <f t="shared" si="39"/>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144</v>
      </c>
      <c r="B102" s="168"/>
      <c r="C102" s="169"/>
      <c r="D102" s="173" t="s">
        <v>136</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t="e">
        <f>B105*$C$35</f>
        <v>#DIV/0!</v>
      </c>
      <c r="D105" s="32" t="e">
        <f>($B$13/$B$43*B105)</f>
        <v>#DIV/0!</v>
      </c>
      <c r="E105" s="85" t="e">
        <f>B105-D105</f>
        <v>#DIV/0!</v>
      </c>
      <c r="F105" s="41">
        <f>($B$35*B105)</f>
        <v>0</v>
      </c>
      <c r="G105" s="152" t="e">
        <f>$B$35*D105</f>
        <v>#DIV/0!</v>
      </c>
      <c r="H105" s="138" t="e">
        <f>F105-G105</f>
        <v>#DIV/0!</v>
      </c>
      <c r="I105" s="82" t="e">
        <f t="shared" ref="I105:I107" si="40">($B$43*C105)*12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t="e">
        <f t="shared" ref="C106:C107" si="41">B106*$C$35</f>
        <v>#DIV/0!</v>
      </c>
      <c r="D106" s="32" t="e">
        <f t="shared" ref="D106:D107" si="42">($B$13/$B$43*B106)</f>
        <v>#DIV/0!</v>
      </c>
      <c r="E106" s="85" t="e">
        <f t="shared" ref="E106:E107" si="43">B106-D106</f>
        <v>#DIV/0!</v>
      </c>
      <c r="F106" s="41">
        <f t="shared" ref="F106:F107" si="44">($B$35*B106)</f>
        <v>0</v>
      </c>
      <c r="G106" s="152" t="e">
        <f t="shared" ref="G106:G107" si="45">$B$35*D106</f>
        <v>#DIV/0!</v>
      </c>
      <c r="H106" s="138" t="e">
        <f t="shared" ref="H106:H107" si="46">F106-G106</f>
        <v>#DIV/0!</v>
      </c>
      <c r="I106" s="82" t="e">
        <f t="shared" si="40"/>
        <v>#DIV/0!</v>
      </c>
      <c r="J106" s="36" t="e">
        <f t="shared" ref="J106:K107" si="47">G106*12</f>
        <v>#DIV/0!</v>
      </c>
      <c r="K106" s="33" t="e">
        <f t="shared" si="47"/>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t="e">
        <f t="shared" si="41"/>
        <v>#DIV/0!</v>
      </c>
      <c r="D107" s="123" t="e">
        <f t="shared" si="42"/>
        <v>#DIV/0!</v>
      </c>
      <c r="E107" s="124" t="e">
        <f t="shared" si="43"/>
        <v>#DIV/0!</v>
      </c>
      <c r="F107" s="125">
        <f t="shared" si="44"/>
        <v>0</v>
      </c>
      <c r="G107" s="152" t="e">
        <f t="shared" si="45"/>
        <v>#DIV/0!</v>
      </c>
      <c r="H107" s="139" t="e">
        <f t="shared" si="46"/>
        <v>#DIV/0!</v>
      </c>
      <c r="I107" s="128" t="e">
        <f t="shared" si="40"/>
        <v>#DIV/0!</v>
      </c>
      <c r="J107" s="126" t="e">
        <f t="shared" si="47"/>
        <v>#DIV/0!</v>
      </c>
      <c r="K107" s="127" t="e">
        <f t="shared" si="47"/>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146</v>
      </c>
      <c r="B109" s="168"/>
      <c r="C109" s="169"/>
      <c r="D109" s="173" t="s">
        <v>136</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t="e">
        <f>B112*$C$36</f>
        <v>#DIV/0!</v>
      </c>
      <c r="D112" s="32" t="e">
        <f>($B$13/$B$43*B112)</f>
        <v>#DIV/0!</v>
      </c>
      <c r="E112" s="85" t="e">
        <f>B112-D112</f>
        <v>#DIV/0!</v>
      </c>
      <c r="F112" s="41">
        <f>($B$36*B112)</f>
        <v>0</v>
      </c>
      <c r="G112" s="152" t="e">
        <f>$B$36*D112</f>
        <v>#DIV/0!</v>
      </c>
      <c r="H112" s="138" t="e">
        <f>F112-G112</f>
        <v>#DIV/0!</v>
      </c>
      <c r="I112" s="82" t="e">
        <f t="shared" ref="I112:I114" si="48">($B$43*C112)*12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t="e">
        <f t="shared" ref="C113:C114" si="49">B113*$C$36</f>
        <v>#DIV/0!</v>
      </c>
      <c r="D113" s="32" t="e">
        <f t="shared" ref="D113:D114" si="50">($B$13/$B$43*B113)</f>
        <v>#DIV/0!</v>
      </c>
      <c r="E113" s="85" t="e">
        <f t="shared" ref="E113:E114" si="51">B113-D113</f>
        <v>#DIV/0!</v>
      </c>
      <c r="F113" s="41">
        <f t="shared" ref="F113:F114" si="52">($B$36*B113)</f>
        <v>0</v>
      </c>
      <c r="G113" s="152" t="e">
        <f t="shared" ref="G113:G114" si="53">$B$36*D113</f>
        <v>#DIV/0!</v>
      </c>
      <c r="H113" s="138" t="e">
        <f t="shared" ref="H113:H114" si="54">F113-G113</f>
        <v>#DIV/0!</v>
      </c>
      <c r="I113" s="82" t="e">
        <f t="shared" si="48"/>
        <v>#DIV/0!</v>
      </c>
      <c r="J113" s="36" t="e">
        <f t="shared" ref="J113:K114" si="55">G113*12</f>
        <v>#DIV/0!</v>
      </c>
      <c r="K113" s="33" t="e">
        <f t="shared" si="55"/>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t="e">
        <f t="shared" si="49"/>
        <v>#DIV/0!</v>
      </c>
      <c r="D114" s="123" t="e">
        <f t="shared" si="50"/>
        <v>#DIV/0!</v>
      </c>
      <c r="E114" s="124" t="e">
        <f t="shared" si="51"/>
        <v>#DIV/0!</v>
      </c>
      <c r="F114" s="125">
        <f t="shared" si="52"/>
        <v>0</v>
      </c>
      <c r="G114" s="152" t="e">
        <f t="shared" si="53"/>
        <v>#DIV/0!</v>
      </c>
      <c r="H114" s="139" t="e">
        <f t="shared" si="54"/>
        <v>#DIV/0!</v>
      </c>
      <c r="I114" s="128" t="e">
        <f t="shared" si="48"/>
        <v>#DIV/0!</v>
      </c>
      <c r="J114" s="126" t="e">
        <f t="shared" si="55"/>
        <v>#DIV/0!</v>
      </c>
      <c r="K114" s="127" t="e">
        <f t="shared" si="55"/>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147</v>
      </c>
      <c r="B116" s="168"/>
      <c r="C116" s="169"/>
      <c r="D116" s="173" t="s">
        <v>136</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t="e">
        <f>B119*$C$37</f>
        <v>#DIV/0!</v>
      </c>
      <c r="D119" s="32" t="e">
        <f>($B$13/$B$43*B119)</f>
        <v>#DIV/0!</v>
      </c>
      <c r="E119" s="85" t="e">
        <f>B119-D119</f>
        <v>#DIV/0!</v>
      </c>
      <c r="F119" s="41">
        <f>($B$37*B119)</f>
        <v>0</v>
      </c>
      <c r="G119" s="152" t="e">
        <f>$B$37*D119</f>
        <v>#DIV/0!</v>
      </c>
      <c r="H119" s="138" t="e">
        <f>F119-G119</f>
        <v>#DIV/0!</v>
      </c>
      <c r="I119" s="82" t="e">
        <f t="shared" ref="I119:I121" si="56">($B$43*C119)*12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t="e">
        <f t="shared" ref="C120:C121" si="57">B120*$C$37</f>
        <v>#DIV/0!</v>
      </c>
      <c r="D120" s="32" t="e">
        <f t="shared" ref="D120:D121" si="58">($B$13/$B$43*B120)</f>
        <v>#DIV/0!</v>
      </c>
      <c r="E120" s="85" t="e">
        <f t="shared" ref="E120:E121" si="59">B120-D120</f>
        <v>#DIV/0!</v>
      </c>
      <c r="F120" s="41">
        <f t="shared" ref="F120:F121" si="60">($B$37*B120)</f>
        <v>0</v>
      </c>
      <c r="G120" s="152" t="e">
        <f t="shared" ref="G120:G121" si="61">$B$37*D120</f>
        <v>#DIV/0!</v>
      </c>
      <c r="H120" s="138" t="e">
        <f t="shared" ref="H120:H121" si="62">F120-G120</f>
        <v>#DIV/0!</v>
      </c>
      <c r="I120" s="82" t="e">
        <f t="shared" si="56"/>
        <v>#DIV/0!</v>
      </c>
      <c r="J120" s="36" t="e">
        <f t="shared" ref="J120:K121" si="63">G120*12</f>
        <v>#DIV/0!</v>
      </c>
      <c r="K120" s="33" t="e">
        <f t="shared" si="63"/>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t="e">
        <f t="shared" si="57"/>
        <v>#DIV/0!</v>
      </c>
      <c r="D121" s="123" t="e">
        <f t="shared" si="58"/>
        <v>#DIV/0!</v>
      </c>
      <c r="E121" s="124" t="e">
        <f t="shared" si="59"/>
        <v>#DIV/0!</v>
      </c>
      <c r="F121" s="125">
        <f t="shared" si="60"/>
        <v>0</v>
      </c>
      <c r="G121" s="152" t="e">
        <f t="shared" si="61"/>
        <v>#DIV/0!</v>
      </c>
      <c r="H121" s="139" t="e">
        <f t="shared" si="62"/>
        <v>#DIV/0!</v>
      </c>
      <c r="I121" s="128" t="e">
        <f t="shared" si="56"/>
        <v>#DIV/0!</v>
      </c>
      <c r="J121" s="126" t="e">
        <f t="shared" si="63"/>
        <v>#DIV/0!</v>
      </c>
      <c r="K121" s="127" t="e">
        <f t="shared" si="63"/>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148</v>
      </c>
      <c r="B123" s="168"/>
      <c r="C123" s="169"/>
      <c r="D123" s="173" t="s">
        <v>136</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t="e">
        <f>B126*$C$38</f>
        <v>#DIV/0!</v>
      </c>
      <c r="D126" s="32" t="e">
        <f>($B$13/$B$43*B126)</f>
        <v>#DIV/0!</v>
      </c>
      <c r="E126" s="32" t="e">
        <f>($B$13/$B$43*B126)</f>
        <v>#DIV/0!</v>
      </c>
      <c r="F126" s="41">
        <f>($B$38*B126)</f>
        <v>0</v>
      </c>
      <c r="G126" s="152" t="e">
        <f>$B$38*D126</f>
        <v>#DIV/0!</v>
      </c>
      <c r="H126" s="138" t="e">
        <f>F126-G126</f>
        <v>#DIV/0!</v>
      </c>
      <c r="I126" s="82" t="e">
        <f t="shared" ref="I126:I128" si="64">($B$43*C126)*12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t="e">
        <f t="shared" ref="C127:C128" si="65">B127*$C$38</f>
        <v>#DIV/0!</v>
      </c>
      <c r="D127" s="32" t="e">
        <f t="shared" ref="D127:D128" si="66">($B$13/$B$43*B127)</f>
        <v>#DIV/0!</v>
      </c>
      <c r="E127" s="32" t="e">
        <f t="shared" ref="E127:E128" si="67">($B$13/$B$43*B127)</f>
        <v>#DIV/0!</v>
      </c>
      <c r="F127" s="41">
        <f t="shared" ref="F127:F128" si="68">($B$38*B127)</f>
        <v>0</v>
      </c>
      <c r="G127" s="152" t="e">
        <f t="shared" ref="G127:G128" si="69">$B$38*D127</f>
        <v>#DIV/0!</v>
      </c>
      <c r="H127" s="138" t="e">
        <f t="shared" ref="H127:H128" si="70">F127-G127</f>
        <v>#DIV/0!</v>
      </c>
      <c r="I127" s="82" t="e">
        <f t="shared" si="64"/>
        <v>#DIV/0!</v>
      </c>
      <c r="J127" s="36" t="e">
        <f t="shared" ref="J127:K128" si="71">G127*12</f>
        <v>#DIV/0!</v>
      </c>
      <c r="K127" s="33" t="e">
        <f t="shared" si="71"/>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t="e">
        <f t="shared" si="65"/>
        <v>#DIV/0!</v>
      </c>
      <c r="D128" s="123" t="e">
        <f t="shared" si="66"/>
        <v>#DIV/0!</v>
      </c>
      <c r="E128" s="123" t="e">
        <f t="shared" si="67"/>
        <v>#DIV/0!</v>
      </c>
      <c r="F128" s="125">
        <f t="shared" si="68"/>
        <v>0</v>
      </c>
      <c r="G128" s="152" t="e">
        <f t="shared" si="69"/>
        <v>#DIV/0!</v>
      </c>
      <c r="H128" s="139" t="e">
        <f t="shared" si="70"/>
        <v>#DIV/0!</v>
      </c>
      <c r="I128" s="128" t="e">
        <f t="shared" si="64"/>
        <v>#DIV/0!</v>
      </c>
      <c r="J128" s="126" t="e">
        <f t="shared" si="71"/>
        <v>#DIV/0!</v>
      </c>
      <c r="K128" s="127" t="e">
        <f t="shared" si="71"/>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150</v>
      </c>
      <c r="B130" s="168"/>
      <c r="C130" s="169"/>
      <c r="D130" s="173" t="s">
        <v>136</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t="e">
        <f>B133*$C$39</f>
        <v>#DIV/0!</v>
      </c>
      <c r="D133" s="32" t="e">
        <f>($B$13/$B$43*B133)</f>
        <v>#DIV/0!</v>
      </c>
      <c r="E133" s="85" t="e">
        <f>B133-D133</f>
        <v>#DIV/0!</v>
      </c>
      <c r="F133" s="41">
        <f>($B$39*B133)</f>
        <v>0</v>
      </c>
      <c r="G133" s="152" t="e">
        <f>$B$39*D133</f>
        <v>#DIV/0!</v>
      </c>
      <c r="H133" s="138" t="e">
        <f>F133-G133</f>
        <v>#DIV/0!</v>
      </c>
      <c r="I133" s="82" t="e">
        <f t="shared" ref="I133:I135" si="72">($B$43*C133)*12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t="e">
        <f t="shared" ref="C134:C135" si="73">B134*$C$39</f>
        <v>#DIV/0!</v>
      </c>
      <c r="D134" s="32" t="e">
        <f t="shared" ref="D134:D135" si="74">($B$13/$B$43*B134)</f>
        <v>#DIV/0!</v>
      </c>
      <c r="E134" s="85" t="e">
        <f t="shared" ref="E134:E135" si="75">B134-D134</f>
        <v>#DIV/0!</v>
      </c>
      <c r="F134" s="41">
        <f t="shared" ref="F134:F135" si="76">($B$39*B134)</f>
        <v>0</v>
      </c>
      <c r="G134" s="152" t="e">
        <f t="shared" ref="G134:G135" si="77">$B$39*D134</f>
        <v>#DIV/0!</v>
      </c>
      <c r="H134" s="138" t="e">
        <f t="shared" ref="H134:H135" si="78">F134-G134</f>
        <v>#DIV/0!</v>
      </c>
      <c r="I134" s="82" t="e">
        <f t="shared" si="72"/>
        <v>#DIV/0!</v>
      </c>
      <c r="J134" s="36" t="e">
        <f t="shared" ref="J134:K135" si="79">G134*12</f>
        <v>#DIV/0!</v>
      </c>
      <c r="K134" s="33" t="e">
        <f t="shared" si="79"/>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t="e">
        <f t="shared" si="73"/>
        <v>#DIV/0!</v>
      </c>
      <c r="D135" s="123" t="e">
        <f t="shared" si="74"/>
        <v>#DIV/0!</v>
      </c>
      <c r="E135" s="124" t="e">
        <f t="shared" si="75"/>
        <v>#DIV/0!</v>
      </c>
      <c r="F135" s="125">
        <f t="shared" si="76"/>
        <v>0</v>
      </c>
      <c r="G135" s="152" t="e">
        <f t="shared" si="77"/>
        <v>#DIV/0!</v>
      </c>
      <c r="H135" s="139" t="e">
        <f t="shared" si="78"/>
        <v>#DIV/0!</v>
      </c>
      <c r="I135" s="128" t="e">
        <f t="shared" si="72"/>
        <v>#DIV/0!</v>
      </c>
      <c r="J135" s="126" t="e">
        <f t="shared" si="79"/>
        <v>#DIV/0!</v>
      </c>
      <c r="K135" s="127" t="e">
        <f t="shared" si="79"/>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152</v>
      </c>
      <c r="B137" s="168"/>
      <c r="C137" s="169"/>
      <c r="D137" s="173" t="s">
        <v>136</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t="e">
        <f>B140*$C$40</f>
        <v>#DIV/0!</v>
      </c>
      <c r="D140" s="32" t="e">
        <f>($B$13/$B$43*B140)</f>
        <v>#DIV/0!</v>
      </c>
      <c r="E140" s="85" t="e">
        <f>B140-D140</f>
        <v>#DIV/0!</v>
      </c>
      <c r="F140" s="41">
        <f>($B$40*B140)</f>
        <v>0</v>
      </c>
      <c r="G140" s="152" t="e">
        <f>$B$40*D140</f>
        <v>#DIV/0!</v>
      </c>
      <c r="H140" s="138" t="e">
        <f>F140-G140</f>
        <v>#DIV/0!</v>
      </c>
      <c r="I140" s="82" t="e">
        <f t="shared" ref="I140:I142" si="80">($B$43*C140)*12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t="e">
        <f t="shared" ref="C141:C142" si="81">B141*$C$40</f>
        <v>#DIV/0!</v>
      </c>
      <c r="D141" s="32" t="e">
        <f t="shared" ref="D141:D142" si="82">($B$13/$B$43*B141)</f>
        <v>#DIV/0!</v>
      </c>
      <c r="E141" s="85" t="e">
        <f t="shared" ref="E141:E142" si="83">B141-D141</f>
        <v>#DIV/0!</v>
      </c>
      <c r="F141" s="41">
        <f t="shared" ref="F141:F142" si="84">($B$40*B141)</f>
        <v>0</v>
      </c>
      <c r="G141" s="152" t="e">
        <f t="shared" ref="G141:G142" si="85">$B$40*D141</f>
        <v>#DIV/0!</v>
      </c>
      <c r="H141" s="138" t="e">
        <f t="shared" ref="H141:H142" si="86">F141-G141</f>
        <v>#DIV/0!</v>
      </c>
      <c r="I141" s="82" t="e">
        <f t="shared" si="80"/>
        <v>#DIV/0!</v>
      </c>
      <c r="J141" s="36" t="e">
        <f t="shared" ref="J141:K142" si="87">G141*12</f>
        <v>#DIV/0!</v>
      </c>
      <c r="K141" s="33" t="e">
        <f t="shared" si="87"/>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t="e">
        <f t="shared" si="81"/>
        <v>#DIV/0!</v>
      </c>
      <c r="D142" s="123" t="e">
        <f t="shared" si="82"/>
        <v>#DIV/0!</v>
      </c>
      <c r="E142" s="124" t="e">
        <f t="shared" si="83"/>
        <v>#DIV/0!</v>
      </c>
      <c r="F142" s="125">
        <f t="shared" si="84"/>
        <v>0</v>
      </c>
      <c r="G142" s="152" t="e">
        <f t="shared" si="85"/>
        <v>#DIV/0!</v>
      </c>
      <c r="H142" s="139" t="e">
        <f t="shared" si="86"/>
        <v>#DIV/0!</v>
      </c>
      <c r="I142" s="128" t="e">
        <f t="shared" si="80"/>
        <v>#DIV/0!</v>
      </c>
      <c r="J142" s="126" t="e">
        <f t="shared" si="87"/>
        <v>#DIV/0!</v>
      </c>
      <c r="K142" s="127" t="e">
        <f t="shared" si="87"/>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156</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0:C131"/>
    <mergeCell ref="D130:K130"/>
    <mergeCell ref="D131:E131"/>
    <mergeCell ref="F131:H131"/>
    <mergeCell ref="I131:K131"/>
    <mergeCell ref="A123:C124"/>
    <mergeCell ref="D123:K123"/>
    <mergeCell ref="D124:E124"/>
    <mergeCell ref="F124:H124"/>
    <mergeCell ref="I124:K124"/>
    <mergeCell ref="A137:C138"/>
    <mergeCell ref="D137:K137"/>
    <mergeCell ref="D138:E138"/>
    <mergeCell ref="F138:H138"/>
    <mergeCell ref="I138:K138"/>
  </mergeCells>
  <hyperlinks>
    <hyperlink ref="E32:H34" location="'Pay Components for Salary Cap'!A1" display="See tab &quot;Pay Components for Effort&quot; to see additional pay components calculated into the salary cap total." xr:uid="{00000000-0004-0000-0100-000000000000}"/>
    <hyperlink ref="E24:H24" r:id="rId1" display="Link to Guidance for Additional Pay on Sponsored Funds" xr:uid="{00000000-0004-0000-0100-000001000000}"/>
  </hyperlinks>
  <pageMargins left="0.7" right="0.7" top="0.75" bottom="0.75" header="0.3" footer="0.3"/>
  <pageSetup scale="2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8"/>
  <sheetViews>
    <sheetView topLeftCell="A20" workbookViewId="0">
      <selection activeCell="A35" sqref="A35:C35"/>
    </sheetView>
  </sheetViews>
  <sheetFormatPr defaultColWidth="8.85546875" defaultRowHeight="12.75" x14ac:dyDescent="0.2"/>
  <cols>
    <col min="1" max="1" width="16.42578125" customWidth="1"/>
    <col min="2" max="2" width="15.140625" customWidth="1"/>
    <col min="3" max="3" width="14" customWidth="1"/>
  </cols>
  <sheetData>
    <row r="1" spans="1:3" ht="13.5" thickBot="1" x14ac:dyDescent="0.25">
      <c r="A1" s="53"/>
    </row>
    <row r="2" spans="1:3" ht="21" customHeight="1" thickBot="1" x14ac:dyDescent="0.25">
      <c r="A2" s="264" t="s">
        <v>20</v>
      </c>
      <c r="B2" s="265"/>
      <c r="C2" s="266"/>
    </row>
    <row r="3" spans="1:3" ht="18.75" customHeight="1" x14ac:dyDescent="0.2">
      <c r="A3" s="267" t="s">
        <v>23</v>
      </c>
      <c r="B3" s="268"/>
      <c r="C3" s="269"/>
    </row>
    <row r="4" spans="1:3" x14ac:dyDescent="0.2">
      <c r="A4" s="21" t="s">
        <v>0</v>
      </c>
      <c r="B4" s="157" t="s">
        <v>8</v>
      </c>
      <c r="C4" s="158" t="s">
        <v>9</v>
      </c>
    </row>
    <row r="5" spans="1:3" x14ac:dyDescent="0.2">
      <c r="A5" s="54" t="s">
        <v>166</v>
      </c>
      <c r="B5" s="159"/>
      <c r="C5" s="163"/>
    </row>
    <row r="6" spans="1:3" x14ac:dyDescent="0.2">
      <c r="A6" s="55" t="s">
        <v>167</v>
      </c>
      <c r="B6" s="161">
        <v>221900</v>
      </c>
      <c r="C6" s="162">
        <f>B6/12</f>
        <v>18491.666666666668</v>
      </c>
    </row>
    <row r="7" spans="1:3" x14ac:dyDescent="0.2">
      <c r="A7" s="54" t="s">
        <v>164</v>
      </c>
      <c r="B7" s="160"/>
      <c r="C7" s="164"/>
    </row>
    <row r="8" spans="1:3" x14ac:dyDescent="0.2">
      <c r="A8" s="55" t="s">
        <v>168</v>
      </c>
      <c r="B8" s="58">
        <v>212100</v>
      </c>
      <c r="C8" s="56">
        <f>B8/12</f>
        <v>17675</v>
      </c>
    </row>
    <row r="9" spans="1:3" x14ac:dyDescent="0.2">
      <c r="A9" s="54" t="s">
        <v>158</v>
      </c>
      <c r="B9" s="59"/>
      <c r="C9" s="60"/>
    </row>
    <row r="10" spans="1:3" x14ac:dyDescent="0.2">
      <c r="A10" s="55" t="s">
        <v>165</v>
      </c>
      <c r="B10" s="58">
        <v>203700</v>
      </c>
      <c r="C10" s="56">
        <f>B10/12</f>
        <v>16975</v>
      </c>
    </row>
    <row r="11" spans="1:3" x14ac:dyDescent="0.2">
      <c r="A11" s="54" t="s">
        <v>101</v>
      </c>
      <c r="B11" s="59"/>
      <c r="C11" s="60"/>
    </row>
    <row r="12" spans="1:3" x14ac:dyDescent="0.2">
      <c r="A12" s="55" t="s">
        <v>157</v>
      </c>
      <c r="B12" s="58">
        <v>199300</v>
      </c>
      <c r="C12" s="56">
        <f>B12/12</f>
        <v>16608.333333333332</v>
      </c>
    </row>
    <row r="13" spans="1:3" x14ac:dyDescent="0.2">
      <c r="A13" s="54" t="s">
        <v>41</v>
      </c>
      <c r="B13" s="59"/>
      <c r="C13" s="60"/>
    </row>
    <row r="14" spans="1:3" x14ac:dyDescent="0.2">
      <c r="A14" s="55" t="s">
        <v>103</v>
      </c>
      <c r="B14" s="58">
        <v>197300</v>
      </c>
      <c r="C14" s="56">
        <f>B14/12</f>
        <v>16441.666666666668</v>
      </c>
    </row>
    <row r="15" spans="1:3" x14ac:dyDescent="0.2">
      <c r="A15" s="54" t="s">
        <v>38</v>
      </c>
      <c r="B15" s="59"/>
      <c r="C15" s="60"/>
    </row>
    <row r="16" spans="1:3" x14ac:dyDescent="0.2">
      <c r="A16" s="55" t="s">
        <v>43</v>
      </c>
      <c r="B16" s="58">
        <v>192300</v>
      </c>
      <c r="C16" s="56">
        <f>B16/12</f>
        <v>16025</v>
      </c>
    </row>
    <row r="17" spans="1:3" x14ac:dyDescent="0.2">
      <c r="A17" s="54" t="s">
        <v>34</v>
      </c>
      <c r="B17" s="59"/>
      <c r="C17" s="60"/>
    </row>
    <row r="18" spans="1:3" x14ac:dyDescent="0.2">
      <c r="A18" s="55" t="s">
        <v>39</v>
      </c>
      <c r="B18" s="58">
        <v>189600</v>
      </c>
      <c r="C18" s="56">
        <f>B18/12</f>
        <v>15800</v>
      </c>
    </row>
    <row r="19" spans="1:3" x14ac:dyDescent="0.2">
      <c r="A19" s="261" t="s">
        <v>21</v>
      </c>
      <c r="B19" s="262"/>
      <c r="C19" s="263"/>
    </row>
    <row r="20" spans="1:3" x14ac:dyDescent="0.2">
      <c r="A20" s="8" t="s">
        <v>35</v>
      </c>
      <c r="B20" s="57">
        <v>187000</v>
      </c>
      <c r="C20" s="15">
        <f>B20/12</f>
        <v>15583.333333333334</v>
      </c>
    </row>
    <row r="21" spans="1:3" x14ac:dyDescent="0.2">
      <c r="A21" s="270" t="s">
        <v>10</v>
      </c>
      <c r="B21" s="271"/>
      <c r="C21" s="272"/>
    </row>
    <row r="22" spans="1:3" x14ac:dyDescent="0.2">
      <c r="A22" s="16" t="s">
        <v>19</v>
      </c>
      <c r="B22" s="25">
        <v>185100</v>
      </c>
      <c r="C22" s="17">
        <f>B22/12</f>
        <v>15425</v>
      </c>
    </row>
    <row r="23" spans="1:3" x14ac:dyDescent="0.2">
      <c r="A23" s="270" t="s">
        <v>11</v>
      </c>
      <c r="B23" s="271"/>
      <c r="C23" s="272"/>
    </row>
    <row r="24" spans="1:3" x14ac:dyDescent="0.2">
      <c r="A24" s="18" t="s">
        <v>12</v>
      </c>
      <c r="B24" s="25">
        <v>183300</v>
      </c>
      <c r="C24" s="17">
        <f>B24/12</f>
        <v>15275</v>
      </c>
    </row>
    <row r="25" spans="1:3" x14ac:dyDescent="0.2">
      <c r="A25" s="270" t="s">
        <v>13</v>
      </c>
      <c r="B25" s="271"/>
      <c r="C25" s="272"/>
    </row>
    <row r="26" spans="1:3" x14ac:dyDescent="0.2">
      <c r="A26" s="18" t="s">
        <v>14</v>
      </c>
      <c r="B26" s="25">
        <v>181500</v>
      </c>
      <c r="C26" s="17">
        <f>B26/12</f>
        <v>15125</v>
      </c>
    </row>
    <row r="27" spans="1:3" x14ac:dyDescent="0.2">
      <c r="A27" s="270" t="s">
        <v>15</v>
      </c>
      <c r="B27" s="271"/>
      <c r="C27" s="272"/>
    </row>
    <row r="28" spans="1:3" x14ac:dyDescent="0.2">
      <c r="A28" s="18" t="s">
        <v>16</v>
      </c>
      <c r="B28" s="25">
        <v>179700</v>
      </c>
      <c r="C28" s="17">
        <f>B28/12</f>
        <v>14975</v>
      </c>
    </row>
    <row r="29" spans="1:3" ht="18.75" customHeight="1" x14ac:dyDescent="0.2">
      <c r="A29" s="270" t="s">
        <v>17</v>
      </c>
      <c r="B29" s="271"/>
      <c r="C29" s="272"/>
    </row>
    <row r="30" spans="1:3" ht="18.75" customHeight="1" thickBot="1" x14ac:dyDescent="0.25">
      <c r="A30" s="19" t="s">
        <v>18</v>
      </c>
      <c r="B30" s="26">
        <v>199700</v>
      </c>
      <c r="C30" s="20">
        <f>B30/12</f>
        <v>16641.666666666668</v>
      </c>
    </row>
    <row r="31" spans="1:3" ht="18.75" customHeight="1" x14ac:dyDescent="0.2">
      <c r="A31" s="273" t="s">
        <v>24</v>
      </c>
      <c r="B31" s="274"/>
      <c r="C31" s="275"/>
    </row>
    <row r="32" spans="1:3" ht="18.75" customHeight="1" x14ac:dyDescent="0.2">
      <c r="A32" s="21" t="s">
        <v>0</v>
      </c>
      <c r="B32" s="13" t="s">
        <v>8</v>
      </c>
      <c r="C32" s="22" t="s">
        <v>9</v>
      </c>
    </row>
    <row r="33" spans="1:3" ht="18.75" customHeight="1" x14ac:dyDescent="0.2">
      <c r="A33" s="261" t="s">
        <v>166</v>
      </c>
      <c r="B33" s="262"/>
      <c r="C33" s="263"/>
    </row>
    <row r="34" spans="1:3" ht="18.75" customHeight="1" x14ac:dyDescent="0.2">
      <c r="A34" s="55" t="s">
        <v>167</v>
      </c>
      <c r="B34" s="57">
        <f>0.75*B6</f>
        <v>166425</v>
      </c>
      <c r="C34" s="62">
        <f>B34/12</f>
        <v>13868.75</v>
      </c>
    </row>
    <row r="35" spans="1:3" ht="12.75" customHeight="1" x14ac:dyDescent="0.2">
      <c r="A35" s="261" t="s">
        <v>164</v>
      </c>
      <c r="B35" s="262"/>
      <c r="C35" s="263"/>
    </row>
    <row r="36" spans="1:3" ht="12.75" customHeight="1" x14ac:dyDescent="0.2">
      <c r="A36" s="55" t="s">
        <v>168</v>
      </c>
      <c r="B36" s="57">
        <f>0.75*B8</f>
        <v>159075</v>
      </c>
      <c r="C36" s="62">
        <f>B36/12</f>
        <v>13256.25</v>
      </c>
    </row>
    <row r="37" spans="1:3" ht="12.75" customHeight="1" x14ac:dyDescent="0.2">
      <c r="A37" s="261" t="s">
        <v>158</v>
      </c>
      <c r="B37" s="262"/>
      <c r="C37" s="263"/>
    </row>
    <row r="38" spans="1:3" ht="12.75" customHeight="1" x14ac:dyDescent="0.2">
      <c r="A38" s="55" t="s">
        <v>165</v>
      </c>
      <c r="B38" s="57">
        <f>0.75*B10</f>
        <v>152775</v>
      </c>
      <c r="C38" s="62">
        <f>B38/12</f>
        <v>12731.25</v>
      </c>
    </row>
    <row r="39" spans="1:3" ht="12.75" customHeight="1" x14ac:dyDescent="0.2">
      <c r="A39" s="261" t="s">
        <v>101</v>
      </c>
      <c r="B39" s="262"/>
      <c r="C39" s="263"/>
    </row>
    <row r="40" spans="1:3" ht="12.75" customHeight="1" x14ac:dyDescent="0.2">
      <c r="A40" s="61" t="s">
        <v>159</v>
      </c>
      <c r="B40" s="57">
        <v>149475</v>
      </c>
      <c r="C40" s="62">
        <f>B40/12</f>
        <v>12456.25</v>
      </c>
    </row>
    <row r="41" spans="1:3" x14ac:dyDescent="0.2">
      <c r="A41" s="261" t="s">
        <v>41</v>
      </c>
      <c r="B41" s="262"/>
      <c r="C41" s="263"/>
    </row>
    <row r="42" spans="1:3" x14ac:dyDescent="0.2">
      <c r="A42" s="61" t="s">
        <v>102</v>
      </c>
      <c r="B42" s="57">
        <v>147975</v>
      </c>
      <c r="C42" s="62">
        <f>B42/12</f>
        <v>12331.25</v>
      </c>
    </row>
    <row r="43" spans="1:3" x14ac:dyDescent="0.2">
      <c r="A43" s="261" t="s">
        <v>38</v>
      </c>
      <c r="B43" s="262"/>
      <c r="C43" s="263"/>
    </row>
    <row r="44" spans="1:3" x14ac:dyDescent="0.2">
      <c r="A44" s="61" t="s">
        <v>42</v>
      </c>
      <c r="B44" s="57">
        <v>144225</v>
      </c>
      <c r="C44" s="62">
        <f>B44/12</f>
        <v>12018.75</v>
      </c>
    </row>
    <row r="45" spans="1:3" x14ac:dyDescent="0.2">
      <c r="A45" s="261" t="s">
        <v>34</v>
      </c>
      <c r="B45" s="262"/>
      <c r="C45" s="263"/>
    </row>
    <row r="46" spans="1:3" x14ac:dyDescent="0.2">
      <c r="A46" s="61" t="s">
        <v>40</v>
      </c>
      <c r="B46" s="57">
        <v>142200</v>
      </c>
      <c r="C46" s="62">
        <f>B46/12</f>
        <v>11850</v>
      </c>
    </row>
    <row r="47" spans="1:3" x14ac:dyDescent="0.2">
      <c r="A47" s="65" t="s">
        <v>36</v>
      </c>
      <c r="B47" s="63"/>
      <c r="C47" s="64"/>
    </row>
    <row r="48" spans="1:3" x14ac:dyDescent="0.2">
      <c r="A48" s="8" t="s">
        <v>37</v>
      </c>
      <c r="B48" s="156">
        <v>140250</v>
      </c>
      <c r="C48" s="15">
        <f>B48/12</f>
        <v>11687.5</v>
      </c>
    </row>
    <row r="49" spans="1:3" x14ac:dyDescent="0.2">
      <c r="A49" s="270" t="s">
        <v>10</v>
      </c>
      <c r="B49" s="271"/>
      <c r="C49" s="272"/>
    </row>
    <row r="50" spans="1:3" x14ac:dyDescent="0.2">
      <c r="A50" s="16" t="s">
        <v>19</v>
      </c>
      <c r="B50" s="25">
        <v>138825</v>
      </c>
      <c r="C50" s="17">
        <f>B50/12</f>
        <v>11568.75</v>
      </c>
    </row>
    <row r="51" spans="1:3" x14ac:dyDescent="0.2">
      <c r="A51" s="270" t="s">
        <v>11</v>
      </c>
      <c r="B51" s="271"/>
      <c r="C51" s="272"/>
    </row>
    <row r="52" spans="1:3" x14ac:dyDescent="0.2">
      <c r="A52" s="18" t="s">
        <v>12</v>
      </c>
      <c r="B52" s="25">
        <v>137475</v>
      </c>
      <c r="C52" s="17">
        <f>B52/12</f>
        <v>11456.25</v>
      </c>
    </row>
    <row r="53" spans="1:3" x14ac:dyDescent="0.2">
      <c r="A53" s="270" t="s">
        <v>13</v>
      </c>
      <c r="B53" s="271"/>
      <c r="C53" s="272"/>
    </row>
    <row r="54" spans="1:3" x14ac:dyDescent="0.2">
      <c r="A54" s="18" t="s">
        <v>14</v>
      </c>
      <c r="B54" s="25">
        <v>136125</v>
      </c>
      <c r="C54" s="17">
        <f>B54/12</f>
        <v>11343.75</v>
      </c>
    </row>
    <row r="55" spans="1:3" x14ac:dyDescent="0.2">
      <c r="A55" s="270" t="s">
        <v>15</v>
      </c>
      <c r="B55" s="271"/>
      <c r="C55" s="272"/>
    </row>
    <row r="56" spans="1:3" x14ac:dyDescent="0.2">
      <c r="A56" s="18" t="s">
        <v>16</v>
      </c>
      <c r="B56" s="25">
        <v>134775</v>
      </c>
      <c r="C56" s="17">
        <f>B56/12</f>
        <v>11231.25</v>
      </c>
    </row>
    <row r="57" spans="1:3" x14ac:dyDescent="0.2">
      <c r="A57" s="270" t="s">
        <v>17</v>
      </c>
      <c r="B57" s="271"/>
      <c r="C57" s="272"/>
    </row>
    <row r="58" spans="1:3" ht="13.5" thickBot="1" x14ac:dyDescent="0.25">
      <c r="A58" s="19" t="s">
        <v>18</v>
      </c>
      <c r="B58" s="26">
        <v>149775</v>
      </c>
      <c r="C58" s="20">
        <f>B58/12</f>
        <v>12481.25</v>
      </c>
    </row>
  </sheetData>
  <sheetProtection selectLockedCells="1" selectUnlockedCells="1"/>
  <mergeCells count="21">
    <mergeCell ref="A55:C55"/>
    <mergeCell ref="A57:C57"/>
    <mergeCell ref="A41:C41"/>
    <mergeCell ref="A43:C43"/>
    <mergeCell ref="A45:C45"/>
    <mergeCell ref="A49:C49"/>
    <mergeCell ref="A51:C51"/>
    <mergeCell ref="A53:C53"/>
    <mergeCell ref="A39:C39"/>
    <mergeCell ref="A2:C2"/>
    <mergeCell ref="A3:C3"/>
    <mergeCell ref="A19:C19"/>
    <mergeCell ref="A21:C21"/>
    <mergeCell ref="A23:C23"/>
    <mergeCell ref="A25:C25"/>
    <mergeCell ref="A27:C27"/>
    <mergeCell ref="A29:C29"/>
    <mergeCell ref="A31:C31"/>
    <mergeCell ref="A35:C35"/>
    <mergeCell ref="A37:C37"/>
    <mergeCell ref="A33:C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workbookViewId="0">
      <selection activeCell="E10" sqref="E10"/>
    </sheetView>
  </sheetViews>
  <sheetFormatPr defaultColWidth="8.85546875" defaultRowHeight="12.75" x14ac:dyDescent="0.2"/>
  <sheetData>
    <row r="1" spans="1:1" x14ac:dyDescent="0.2">
      <c r="A1" s="66" t="s">
        <v>94</v>
      </c>
    </row>
    <row r="2" spans="1:1" x14ac:dyDescent="0.2">
      <c r="A2" s="71" t="s">
        <v>47</v>
      </c>
    </row>
    <row r="3" spans="1:1" x14ac:dyDescent="0.2">
      <c r="A3" t="s">
        <v>48</v>
      </c>
    </row>
    <row r="4" spans="1:1" x14ac:dyDescent="0.2">
      <c r="A4" t="s">
        <v>49</v>
      </c>
    </row>
    <row r="5" spans="1:1" x14ac:dyDescent="0.2">
      <c r="A5" t="s">
        <v>50</v>
      </c>
    </row>
    <row r="6" spans="1:1" x14ac:dyDescent="0.2">
      <c r="A6" t="s">
        <v>51</v>
      </c>
    </row>
    <row r="7" spans="1:1" x14ac:dyDescent="0.2">
      <c r="A7" t="s">
        <v>176</v>
      </c>
    </row>
    <row r="8" spans="1:1" x14ac:dyDescent="0.2">
      <c r="A8" t="s">
        <v>53</v>
      </c>
    </row>
    <row r="9" spans="1:1" x14ac:dyDescent="0.2">
      <c r="A9" t="s">
        <v>54</v>
      </c>
    </row>
    <row r="10" spans="1:1" x14ac:dyDescent="0.2">
      <c r="A10" t="s">
        <v>177</v>
      </c>
    </row>
    <row r="11" spans="1:1" x14ac:dyDescent="0.2">
      <c r="A11" t="s">
        <v>178</v>
      </c>
    </row>
    <row r="12" spans="1:1" x14ac:dyDescent="0.2">
      <c r="A12" t="s">
        <v>175</v>
      </c>
    </row>
    <row r="13" spans="1:1" x14ac:dyDescent="0.2">
      <c r="A13" t="s">
        <v>56</v>
      </c>
    </row>
    <row r="14" spans="1:1" x14ac:dyDescent="0.2">
      <c r="A14" t="s">
        <v>57</v>
      </c>
    </row>
    <row r="15" spans="1:1" x14ac:dyDescent="0.2">
      <c r="A15" t="s">
        <v>58</v>
      </c>
    </row>
    <row r="16" spans="1:1" x14ac:dyDescent="0.2">
      <c r="A16" t="s">
        <v>60</v>
      </c>
    </row>
    <row r="17" spans="1:1" x14ac:dyDescent="0.2">
      <c r="A17" t="s">
        <v>61</v>
      </c>
    </row>
    <row r="18" spans="1:1" x14ac:dyDescent="0.2">
      <c r="A18" t="s">
        <v>65</v>
      </c>
    </row>
    <row r="19" spans="1:1" x14ac:dyDescent="0.2">
      <c r="A19" t="s">
        <v>66</v>
      </c>
    </row>
    <row r="20" spans="1:1" x14ac:dyDescent="0.2">
      <c r="A20" t="s">
        <v>67</v>
      </c>
    </row>
    <row r="21" spans="1:1" x14ac:dyDescent="0.2">
      <c r="A21" t="s">
        <v>179</v>
      </c>
    </row>
    <row r="22" spans="1:1" x14ac:dyDescent="0.2">
      <c r="A22" t="s">
        <v>180</v>
      </c>
    </row>
    <row r="23" spans="1:1" x14ac:dyDescent="0.2">
      <c r="A23" t="s">
        <v>68</v>
      </c>
    </row>
    <row r="24" spans="1:1" x14ac:dyDescent="0.2">
      <c r="A24" t="s">
        <v>69</v>
      </c>
    </row>
    <row r="25" spans="1:1" x14ac:dyDescent="0.2">
      <c r="A25" t="s">
        <v>181</v>
      </c>
    </row>
    <row r="26" spans="1:1" x14ac:dyDescent="0.2">
      <c r="A26" t="s">
        <v>182</v>
      </c>
    </row>
    <row r="27" spans="1:1" x14ac:dyDescent="0.2">
      <c r="A27" t="s">
        <v>70</v>
      </c>
    </row>
    <row r="28" spans="1:1" x14ac:dyDescent="0.2">
      <c r="A28" t="s">
        <v>71</v>
      </c>
    </row>
    <row r="29" spans="1:1" x14ac:dyDescent="0.2">
      <c r="A29" t="s">
        <v>72</v>
      </c>
    </row>
    <row r="30" spans="1:1" x14ac:dyDescent="0.2">
      <c r="A30" t="s">
        <v>73</v>
      </c>
    </row>
    <row r="31" spans="1:1" x14ac:dyDescent="0.2">
      <c r="A31" t="s">
        <v>74</v>
      </c>
    </row>
    <row r="32" spans="1:1" x14ac:dyDescent="0.2">
      <c r="A32" t="s">
        <v>76</v>
      </c>
    </row>
    <row r="33" spans="1:1" x14ac:dyDescent="0.2">
      <c r="A33" t="s">
        <v>78</v>
      </c>
    </row>
    <row r="34" spans="1:1" x14ac:dyDescent="0.2">
      <c r="A34" t="s">
        <v>79</v>
      </c>
    </row>
    <row r="35" spans="1:1" x14ac:dyDescent="0.2">
      <c r="A35" t="s">
        <v>107</v>
      </c>
    </row>
    <row r="36" spans="1:1" x14ac:dyDescent="0.2">
      <c r="A36" t="s">
        <v>80</v>
      </c>
    </row>
    <row r="37" spans="1:1" x14ac:dyDescent="0.2">
      <c r="A37" t="s">
        <v>183</v>
      </c>
    </row>
    <row r="38" spans="1:1" x14ac:dyDescent="0.2">
      <c r="A38" t="s">
        <v>82</v>
      </c>
    </row>
    <row r="39" spans="1:1" x14ac:dyDescent="0.2">
      <c r="A39" t="s">
        <v>83</v>
      </c>
    </row>
    <row r="40" spans="1:1" x14ac:dyDescent="0.2">
      <c r="A40" t="s">
        <v>84</v>
      </c>
    </row>
    <row r="41" spans="1:1" x14ac:dyDescent="0.2">
      <c r="A41" t="s">
        <v>29</v>
      </c>
    </row>
    <row r="42" spans="1:1" x14ac:dyDescent="0.2">
      <c r="A42" t="s">
        <v>85</v>
      </c>
    </row>
    <row r="43" spans="1:1" x14ac:dyDescent="0.2">
      <c r="A43" t="s">
        <v>86</v>
      </c>
    </row>
    <row r="44" spans="1:1" x14ac:dyDescent="0.2">
      <c r="A44" t="s">
        <v>87</v>
      </c>
    </row>
    <row r="45" spans="1:1" x14ac:dyDescent="0.2">
      <c r="A45" t="s">
        <v>88</v>
      </c>
    </row>
    <row r="46" spans="1:1" x14ac:dyDescent="0.2">
      <c r="A46" t="s">
        <v>89</v>
      </c>
    </row>
    <row r="47" spans="1:1" x14ac:dyDescent="0.2">
      <c r="A47" t="s">
        <v>184</v>
      </c>
    </row>
    <row r="48" spans="1:1" x14ac:dyDescent="0.2">
      <c r="A48" t="s">
        <v>90</v>
      </c>
    </row>
    <row r="49" spans="1:1" x14ac:dyDescent="0.2">
      <c r="A49" t="s">
        <v>91</v>
      </c>
    </row>
    <row r="50" spans="1:1" x14ac:dyDescent="0.2">
      <c r="A50" t="s">
        <v>185</v>
      </c>
    </row>
    <row r="51" spans="1:1" x14ac:dyDescent="0.2">
      <c r="A51" t="s">
        <v>92</v>
      </c>
    </row>
    <row r="52" spans="1:1" x14ac:dyDescent="0.2">
      <c r="A52" t="s">
        <v>186</v>
      </c>
    </row>
    <row r="53" spans="1:1" x14ac:dyDescent="0.2">
      <c r="A53" t="s">
        <v>93</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
  <sheetViews>
    <sheetView workbookViewId="0">
      <selection activeCell="A78" sqref="A78"/>
    </sheetView>
  </sheetViews>
  <sheetFormatPr defaultColWidth="8.85546875" defaultRowHeight="12.75" x14ac:dyDescent="0.2"/>
  <sheetData>
    <row r="1" spans="1:1" x14ac:dyDescent="0.2">
      <c r="A1" s="66" t="s">
        <v>97</v>
      </c>
    </row>
    <row r="2" spans="1:1" x14ac:dyDescent="0.2">
      <c r="A2" s="71" t="s">
        <v>45</v>
      </c>
    </row>
    <row r="3" spans="1:1" x14ac:dyDescent="0.2">
      <c r="A3" s="71" t="s">
        <v>187</v>
      </c>
    </row>
    <row r="4" spans="1:1" x14ac:dyDescent="0.2">
      <c r="A4" t="s">
        <v>46</v>
      </c>
    </row>
    <row r="5" spans="1:1" x14ac:dyDescent="0.2">
      <c r="A5" t="s">
        <v>188</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52</v>
      </c>
    </row>
    <row r="12" spans="1:1" x14ac:dyDescent="0.2">
      <c r="A12" t="s">
        <v>176</v>
      </c>
    </row>
    <row r="13" spans="1:1" x14ac:dyDescent="0.2">
      <c r="A13" t="s">
        <v>53</v>
      </c>
    </row>
    <row r="14" spans="1:1" x14ac:dyDescent="0.2">
      <c r="A14" t="s">
        <v>54</v>
      </c>
    </row>
    <row r="15" spans="1:1" x14ac:dyDescent="0.2">
      <c r="A15" t="s">
        <v>177</v>
      </c>
    </row>
    <row r="16" spans="1:1" x14ac:dyDescent="0.2">
      <c r="A16" t="s">
        <v>178</v>
      </c>
    </row>
    <row r="17" spans="1:1" x14ac:dyDescent="0.2">
      <c r="A17" t="s">
        <v>175</v>
      </c>
    </row>
    <row r="18" spans="1:1" x14ac:dyDescent="0.2">
      <c r="A18" t="s">
        <v>55</v>
      </c>
    </row>
    <row r="19" spans="1:1" x14ac:dyDescent="0.2">
      <c r="A19" t="s">
        <v>174</v>
      </c>
    </row>
    <row r="20" spans="1:1" x14ac:dyDescent="0.2">
      <c r="A20" t="s">
        <v>189</v>
      </c>
    </row>
    <row r="21" spans="1:1" x14ac:dyDescent="0.2">
      <c r="A21" t="s">
        <v>56</v>
      </c>
    </row>
    <row r="22" spans="1:1" x14ac:dyDescent="0.2">
      <c r="A22" t="s">
        <v>58</v>
      </c>
    </row>
    <row r="23" spans="1:1" x14ac:dyDescent="0.2">
      <c r="A23" t="s">
        <v>190</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191</v>
      </c>
    </row>
    <row r="30" spans="1:1" x14ac:dyDescent="0.2">
      <c r="A30" t="s">
        <v>64</v>
      </c>
    </row>
    <row r="31" spans="1:1" x14ac:dyDescent="0.2">
      <c r="A31" t="s">
        <v>65</v>
      </c>
    </row>
    <row r="32" spans="1:1" x14ac:dyDescent="0.2">
      <c r="A32" t="s">
        <v>66</v>
      </c>
    </row>
    <row r="33" spans="1:1" x14ac:dyDescent="0.2">
      <c r="A33" t="s">
        <v>67</v>
      </c>
    </row>
    <row r="34" spans="1:1" x14ac:dyDescent="0.2">
      <c r="A34" t="s">
        <v>179</v>
      </c>
    </row>
    <row r="35" spans="1:1" x14ac:dyDescent="0.2">
      <c r="A35" t="s">
        <v>180</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73</v>
      </c>
    </row>
    <row r="42" spans="1:1" x14ac:dyDescent="0.2">
      <c r="A42" t="s">
        <v>74</v>
      </c>
    </row>
    <row r="43" spans="1:1" x14ac:dyDescent="0.2">
      <c r="A43" t="s">
        <v>75</v>
      </c>
    </row>
    <row r="44" spans="1:1" x14ac:dyDescent="0.2">
      <c r="A44" t="s">
        <v>76</v>
      </c>
    </row>
    <row r="45" spans="1:1" x14ac:dyDescent="0.2">
      <c r="A45" t="s">
        <v>77</v>
      </c>
    </row>
    <row r="46" spans="1:1" x14ac:dyDescent="0.2">
      <c r="A46" t="s">
        <v>78</v>
      </c>
    </row>
    <row r="47" spans="1:1" x14ac:dyDescent="0.2">
      <c r="A47" t="s">
        <v>79</v>
      </c>
    </row>
    <row r="48" spans="1:1" x14ac:dyDescent="0.2">
      <c r="A48" t="s">
        <v>107</v>
      </c>
    </row>
    <row r="49" spans="1:1" x14ac:dyDescent="0.2">
      <c r="A49" t="s">
        <v>108</v>
      </c>
    </row>
    <row r="50" spans="1:1" x14ac:dyDescent="0.2">
      <c r="A50" t="s">
        <v>80</v>
      </c>
    </row>
    <row r="51" spans="1:1" x14ac:dyDescent="0.2">
      <c r="A51" t="s">
        <v>183</v>
      </c>
    </row>
    <row r="52" spans="1:1" x14ac:dyDescent="0.2">
      <c r="A52" t="s">
        <v>81</v>
      </c>
    </row>
    <row r="53" spans="1:1" x14ac:dyDescent="0.2">
      <c r="A53" t="s">
        <v>82</v>
      </c>
    </row>
    <row r="54" spans="1:1" x14ac:dyDescent="0.2">
      <c r="A54" t="s">
        <v>192</v>
      </c>
    </row>
    <row r="55" spans="1:1" x14ac:dyDescent="0.2">
      <c r="A55" t="s">
        <v>193</v>
      </c>
    </row>
    <row r="56" spans="1:1" x14ac:dyDescent="0.2">
      <c r="A56" t="s">
        <v>83</v>
      </c>
    </row>
    <row r="57" spans="1:1" x14ac:dyDescent="0.2">
      <c r="A57" t="s">
        <v>84</v>
      </c>
    </row>
    <row r="58" spans="1:1" x14ac:dyDescent="0.2">
      <c r="A58" t="s">
        <v>29</v>
      </c>
    </row>
    <row r="59" spans="1:1" x14ac:dyDescent="0.2">
      <c r="A59" t="s">
        <v>85</v>
      </c>
    </row>
    <row r="60" spans="1:1" x14ac:dyDescent="0.2">
      <c r="A60" t="s">
        <v>109</v>
      </c>
    </row>
    <row r="61" spans="1:1" x14ac:dyDescent="0.2">
      <c r="A61" t="s">
        <v>86</v>
      </c>
    </row>
    <row r="62" spans="1:1" x14ac:dyDescent="0.2">
      <c r="A62" s="165" t="s">
        <v>169</v>
      </c>
    </row>
    <row r="63" spans="1:1" x14ac:dyDescent="0.2">
      <c r="A63" s="165" t="s">
        <v>170</v>
      </c>
    </row>
    <row r="64" spans="1:1" x14ac:dyDescent="0.2">
      <c r="A64" s="166" t="s">
        <v>171</v>
      </c>
    </row>
    <row r="65" spans="1:1" x14ac:dyDescent="0.2">
      <c r="A65" t="s">
        <v>87</v>
      </c>
    </row>
    <row r="66" spans="1:1" x14ac:dyDescent="0.2">
      <c r="A66" t="s">
        <v>88</v>
      </c>
    </row>
    <row r="67" spans="1:1" x14ac:dyDescent="0.2">
      <c r="A67" t="s">
        <v>89</v>
      </c>
    </row>
    <row r="68" spans="1:1" x14ac:dyDescent="0.2">
      <c r="A68" t="s">
        <v>184</v>
      </c>
    </row>
    <row r="69" spans="1:1" x14ac:dyDescent="0.2">
      <c r="A69" t="s">
        <v>90</v>
      </c>
    </row>
    <row r="70" spans="1:1" x14ac:dyDescent="0.2">
      <c r="A70" t="s">
        <v>91</v>
      </c>
    </row>
    <row r="71" spans="1:1" x14ac:dyDescent="0.2">
      <c r="A71" t="s">
        <v>185</v>
      </c>
    </row>
    <row r="72" spans="1:1" x14ac:dyDescent="0.2">
      <c r="A72" t="s">
        <v>92</v>
      </c>
    </row>
    <row r="73" spans="1:1" x14ac:dyDescent="0.2">
      <c r="A73" t="s">
        <v>186</v>
      </c>
    </row>
    <row r="74" spans="1:1" x14ac:dyDescent="0.2">
      <c r="A74" t="s">
        <v>93</v>
      </c>
    </row>
    <row r="75" spans="1:1" x14ac:dyDescent="0.2">
      <c r="A75" t="s">
        <v>194</v>
      </c>
    </row>
    <row r="76" spans="1:1" x14ac:dyDescent="0.2">
      <c r="A76" t="s">
        <v>195</v>
      </c>
    </row>
    <row r="77" spans="1:1" x14ac:dyDescent="0.2">
      <c r="A77" s="166" t="s">
        <v>172</v>
      </c>
    </row>
    <row r="78" spans="1:1" ht="15" x14ac:dyDescent="0.2">
      <c r="A78" s="166"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12Month Appt</vt:lpstr>
      <vt:lpstr>9Month Appt</vt:lpstr>
      <vt:lpstr>Salary Cap Chart</vt:lpstr>
      <vt:lpstr>Pay Components for Salary Cap</vt:lpstr>
      <vt:lpstr>Pay Components for Effort</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Gianino, Molly</cp:lastModifiedBy>
  <cp:lastPrinted>2018-01-11T19:06:50Z</cp:lastPrinted>
  <dcterms:created xsi:type="dcterms:W3CDTF">2018-01-08T20:44:32Z</dcterms:created>
  <dcterms:modified xsi:type="dcterms:W3CDTF">2026-04-13T13:22:46Z</dcterms:modified>
</cp:coreProperties>
</file>